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wawfs\users$\ZbigniewCzumaj\@Config\Desktop\TMP\"/>
    </mc:Choice>
  </mc:AlternateContent>
  <xr:revisionPtr revIDLastSave="0" documentId="8_{EFB3AE23-52E7-4F11-8795-BD6612672A56}" xr6:coauthVersionLast="36" xr6:coauthVersionMax="36" xr10:uidLastSave="{00000000-0000-0000-0000-000000000000}"/>
  <bookViews>
    <workbookView xWindow="0" yWindow="1350" windowWidth="21570" windowHeight="8100" xr2:uid="{DD584ED5-80B4-43C8-AC61-1CF8394F44EA}"/>
  </bookViews>
  <sheets>
    <sheet name="ID REGON NIP (PUBLIC)" sheetId="1" r:id="rId1"/>
  </sheets>
  <externalReferences>
    <externalReference r:id="rId2"/>
    <externalReference r:id="rId3"/>
  </externalReferences>
  <definedNames>
    <definedName name="_xlnm._FilterDatabase" localSheetId="0" hidden="1">'ID REGON NIP (PUBLIC)'!$C$4:$AL$51</definedName>
    <definedName name="_xlnm.Print_Area" localSheetId="0">'ID REGON NIP (PUBLIC)'!$A$1:$AL$51</definedName>
  </definedNames>
  <calcPr calcId="191029"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9" i="1" l="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2" i="1"/>
  <c r="C50" i="1" l="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C5" i="1"/>
  <c r="C6" i="1" l="1"/>
  <c r="C7" i="1" l="1"/>
  <c r="C8" i="1" l="1"/>
  <c r="C9" i="1" s="1"/>
  <c r="C10" i="1" l="1"/>
  <c r="C11" i="1" s="1"/>
  <c r="C12" i="1" l="1"/>
  <c r="C13" i="1"/>
  <c r="C14" i="1" l="1"/>
  <c r="C15" i="1" l="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l="1"/>
  <c r="C46" i="1" s="1"/>
  <c r="C47" i="1" s="1"/>
  <c r="C48" i="1" s="1"/>
  <c r="C49" i="1" s="1"/>
</calcChain>
</file>

<file path=xl/sharedStrings.xml><?xml version="1.0" encoding="utf-8"?>
<sst xmlns="http://schemas.openxmlformats.org/spreadsheetml/2006/main" count="1339" uniqueCount="592">
  <si>
    <t>Registration numbers Pekao TFI</t>
  </si>
  <si>
    <t>LEI - manager (TFI):</t>
  </si>
  <si>
    <t>PEKAO TOWARZYSTWO FUNDUSZY INWESTYCYJNYCH SPÓŁKA AKCYJNA</t>
  </si>
  <si>
    <t>L.p.</t>
  </si>
  <si>
    <t>Name</t>
  </si>
  <si>
    <t>first valuation</t>
  </si>
  <si>
    <t>registered</t>
  </si>
  <si>
    <t>Last NAV</t>
  </si>
  <si>
    <t>deregistered</t>
  </si>
  <si>
    <t>RFI (PL Reg. No)</t>
  </si>
  <si>
    <t>PL TAX ID (NIP)</t>
  </si>
  <si>
    <t>PL Stat No. (REGON)</t>
  </si>
  <si>
    <t>ESMA / PL-FSA ID</t>
  </si>
  <si>
    <t>Bloomberg ID</t>
  </si>
  <si>
    <t>PL FA ID</t>
  </si>
  <si>
    <t>IZFiA ID</t>
  </si>
  <si>
    <t>Morningstar ID</t>
  </si>
  <si>
    <t>English short description</t>
  </si>
  <si>
    <t>Custodian</t>
  </si>
  <si>
    <t>ID Pekao</t>
  </si>
  <si>
    <t>sold shareclasses</t>
  </si>
  <si>
    <t>fynd type</t>
  </si>
  <si>
    <t>First NAV</t>
  </si>
  <si>
    <t>fist non-PLN NAV date</t>
  </si>
  <si>
    <t>Firs non-PLN NAV</t>
  </si>
  <si>
    <t>sec. currency</t>
  </si>
  <si>
    <t>last available NAV [pln 000]</t>
  </si>
  <si>
    <t>lp.</t>
  </si>
  <si>
    <t>Nazwa funduszu</t>
  </si>
  <si>
    <t>data pierwszej wyceny</t>
  </si>
  <si>
    <t>data rejestracji</t>
  </si>
  <si>
    <t>ost wycena</t>
  </si>
  <si>
    <t>wyrejestrowanie</t>
  </si>
  <si>
    <t>kod ISIN Ju kat. A</t>
  </si>
  <si>
    <t>Rfi</t>
  </si>
  <si>
    <t>NIP</t>
  </si>
  <si>
    <t>REGON</t>
  </si>
  <si>
    <t>EMIR - LEI / KEI</t>
  </si>
  <si>
    <t>numer krajowy (KNF)</t>
  </si>
  <si>
    <t>ozn. w Bloombergu</t>
  </si>
  <si>
    <t>ozn. DKF</t>
  </si>
  <si>
    <t>IZFiA - ozn.</t>
  </si>
  <si>
    <t>Kolumna2</t>
  </si>
  <si>
    <t>ozn. Morningstar</t>
  </si>
  <si>
    <t>Kolumna3</t>
  </si>
  <si>
    <t>nazwa angielska</t>
  </si>
  <si>
    <t>Opis w Bloombergu (ang)</t>
  </si>
  <si>
    <t>.</t>
  </si>
  <si>
    <t>Depozytariusz</t>
  </si>
  <si>
    <t>decyzja / zgoda KNF</t>
  </si>
  <si>
    <t>ozn decyzji KNF</t>
  </si>
  <si>
    <t>subfundusz</t>
  </si>
  <si>
    <t>fundusz</t>
  </si>
  <si>
    <t>PW</t>
  </si>
  <si>
    <t>CIS</t>
  </si>
  <si>
    <t>zbywane JU</t>
  </si>
  <si>
    <t>typ funduszu</t>
  </si>
  <si>
    <t>US GIIN</t>
  </si>
  <si>
    <t>data pierwszej wyceny2</t>
  </si>
  <si>
    <t>Wart. pierwszej wyceny</t>
  </si>
  <si>
    <t xml:space="preserve">data pierwszej wyceny nie-zł </t>
  </si>
  <si>
    <t>piewsza wycena w wal. obcej</t>
  </si>
  <si>
    <t>2. waluta</t>
  </si>
  <si>
    <t>Ostatnia inf. o NAV [tys. zł]</t>
  </si>
  <si>
    <t>…</t>
  </si>
  <si>
    <t>2594007WGSVGD1L30E70</t>
  </si>
  <si>
    <t>PLTFI000010</t>
  </si>
  <si>
    <t>LEI</t>
  </si>
  <si>
    <t>ISIN</t>
  </si>
  <si>
    <t>US NAME</t>
  </si>
  <si>
    <t>Pekao Zrównoważony - Pekao FIO</t>
  </si>
  <si>
    <t/>
  </si>
  <si>
    <t>PLPPTFI00063</t>
  </si>
  <si>
    <t>RFi 353</t>
  </si>
  <si>
    <t>108-00-04-838</t>
  </si>
  <si>
    <t>141289209</t>
  </si>
  <si>
    <t>259400DHQFMMNDX9GA51</t>
  </si>
  <si>
    <t>PLFIO000109</t>
  </si>
  <si>
    <t>PIOZFIO</t>
  </si>
  <si>
    <t>1FIRST</t>
  </si>
  <si>
    <t>PIO001</t>
  </si>
  <si>
    <t>Pekao Balanced</t>
  </si>
  <si>
    <t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t>
  </si>
  <si>
    <t>Pekao Stabilnego Wzrostu - Pekao FIO</t>
  </si>
  <si>
    <t>PLPPTFI00071</t>
  </si>
  <si>
    <t>259400HV55WIS86B7960</t>
  </si>
  <si>
    <t>PLFIO000108</t>
  </si>
  <si>
    <t>PIOSWFI</t>
  </si>
  <si>
    <t>01ZROW</t>
  </si>
  <si>
    <t>PIO006</t>
  </si>
  <si>
    <t>Pekao Stable Growth</t>
  </si>
  <si>
    <t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t>
  </si>
  <si>
    <t>Pekao Obligacji Plus - Pekao FIO</t>
  </si>
  <si>
    <t>PLPPTFI00055</t>
  </si>
  <si>
    <t>25940043XEJOJNJGXL52</t>
  </si>
  <si>
    <t>PLFIO000106</t>
  </si>
  <si>
    <t>PIOOPFI</t>
  </si>
  <si>
    <t>2BOND</t>
  </si>
  <si>
    <t>PIO002</t>
  </si>
  <si>
    <t>Pekao Bonds Plus</t>
  </si>
  <si>
    <t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t>
  </si>
  <si>
    <t>Pekao Konserwatywny - Pekao FIO</t>
  </si>
  <si>
    <t>PLPPTFI00014</t>
  </si>
  <si>
    <t>259400DZZXK9WBMNAG48</t>
  </si>
  <si>
    <t>PLFIO000107</t>
  </si>
  <si>
    <t>PIOPFIO</t>
  </si>
  <si>
    <t>7MONEY</t>
  </si>
  <si>
    <t>PIO011</t>
  </si>
  <si>
    <t>Pekao Conservative</t>
  </si>
  <si>
    <t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t>
  </si>
  <si>
    <t>Pekao Akcji - Aktywna Selekcja - Pekao FIO</t>
  </si>
  <si>
    <t>PLPPTFI00436</t>
  </si>
  <si>
    <t>25940097GMA4WLX7R158</t>
  </si>
  <si>
    <t>PLFIO000139</t>
  </si>
  <si>
    <t>PEVARSE</t>
  </si>
  <si>
    <t>15PAAS</t>
  </si>
  <si>
    <t>PIO050</t>
  </si>
  <si>
    <t>Pekao Equity - Active Selection</t>
  </si>
  <si>
    <t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t>
  </si>
  <si>
    <t>Pekao Dynamicznych Spółek - Pekao FIO</t>
  </si>
  <si>
    <t>subf</t>
  </si>
  <si>
    <t>PLPPTFI00485</t>
  </si>
  <si>
    <t>259400SI2H6LICP1EJ79</t>
  </si>
  <si>
    <t>PLFIO000164</t>
  </si>
  <si>
    <t>PIDYNCA</t>
  </si>
  <si>
    <t>29PDS</t>
  </si>
  <si>
    <t>PIO055</t>
  </si>
  <si>
    <t>Pekao Dynamic Companies</t>
  </si>
  <si>
    <t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t>
  </si>
  <si>
    <t>Pekao Bazowy 15 Dywidendowy - Pekao FIO</t>
  </si>
  <si>
    <t>PLPPTFI00501</t>
  </si>
  <si>
    <t>259400RXNZ8TTMJPLN70</t>
  </si>
  <si>
    <t>PLFIO000171</t>
  </si>
  <si>
    <t>PISTAIN</t>
  </si>
  <si>
    <t>71PSI</t>
  </si>
  <si>
    <t>PIO056</t>
  </si>
  <si>
    <t>Pekao Base 15 Dividend</t>
  </si>
  <si>
    <t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t>
  </si>
  <si>
    <t>Pekao Obligacji - Dynamiczna Alokacja 2 - Pekao FIO</t>
  </si>
  <si>
    <t>PLPPTFI00493</t>
  </si>
  <si>
    <t>25940014XWEXTO19FX02</t>
  </si>
  <si>
    <t>PLFIO000172</t>
  </si>
  <si>
    <t>PIBDDA2</t>
  </si>
  <si>
    <t>72PODA2</t>
  </si>
  <si>
    <t>PIO057</t>
  </si>
  <si>
    <t>Pekao Bonds - Dynamic Allocation 2</t>
  </si>
  <si>
    <t>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t>
  </si>
  <si>
    <t>Pekao Konserwatywny Plus - Pekao FIO</t>
  </si>
  <si>
    <t>PLPPTFI00527</t>
  </si>
  <si>
    <t>2594008IMJWMCJXT7I12</t>
  </si>
  <si>
    <t>PLFIO000201</t>
  </si>
  <si>
    <t>PIMMENH</t>
  </si>
  <si>
    <t>73PPP</t>
  </si>
  <si>
    <t>PIO059</t>
  </si>
  <si>
    <t>Pekao Conservative Plus</t>
  </si>
  <si>
    <t>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t>
  </si>
  <si>
    <t>Pekao Megatrendy - Pekao FIO</t>
  </si>
  <si>
    <t>PLPPTFI00626</t>
  </si>
  <si>
    <t>259400O1QY9GY8LQX118</t>
  </si>
  <si>
    <t>PLFIO000342</t>
  </si>
  <si>
    <t>PEKMTDS</t>
  </si>
  <si>
    <t>74PMT</t>
  </si>
  <si>
    <t>PIO074</t>
  </si>
  <si>
    <t>Pekao Megatrends</t>
  </si>
  <si>
    <t>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t>
  </si>
  <si>
    <t>Pekao Dochodu i Wzrostu Rynku Chińskiego - Pekao Funduszy Globalnych SFIO</t>
  </si>
  <si>
    <t>PLPPTFI00238</t>
  </si>
  <si>
    <t>RFi 229</t>
  </si>
  <si>
    <t>108-00-01-857</t>
  </si>
  <si>
    <t>140511232</t>
  </si>
  <si>
    <t>259400FJJWOX1NKM6I50</t>
  </si>
  <si>
    <t>PLSFIO00013</t>
  </si>
  <si>
    <t>PGFCHMA</t>
  </si>
  <si>
    <t>31CHINA</t>
  </si>
  <si>
    <t>PIO029</t>
  </si>
  <si>
    <t>Pekao Income and Growth of China Market</t>
  </si>
  <si>
    <t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t>
  </si>
  <si>
    <t>Pekao Akcji Rynków Dalekiego Wschodu - Pekao Funduszy Globalnych SFIO</t>
  </si>
  <si>
    <t>PLPPTFI00287</t>
  </si>
  <si>
    <t>259400HWCRD72GD3DG47</t>
  </si>
  <si>
    <t>PLSFIO00031</t>
  </si>
  <si>
    <t>PIEFEMA</t>
  </si>
  <si>
    <t>34PFE</t>
  </si>
  <si>
    <t>PIO036</t>
  </si>
  <si>
    <t>Pekao Far East Markets Equity</t>
  </si>
  <si>
    <t>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t>
  </si>
  <si>
    <t>Pekao Akcji Małych i Średnich Spółek Rynków Rozwiniętych - Pekao Funduszy Globalnych SFIO</t>
  </si>
  <si>
    <t>PLPPTFI00295</t>
  </si>
  <si>
    <t>259400FMKCYJIYXCLZ15</t>
  </si>
  <si>
    <t>PLSFIO00030</t>
  </si>
  <si>
    <t>PISMEDA</t>
  </si>
  <si>
    <t>35SMD</t>
  </si>
  <si>
    <t>PIO035</t>
  </si>
  <si>
    <t>Pekao Small and Mid Cap Equity Developed Markets</t>
  </si>
  <si>
    <t>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t>
  </si>
  <si>
    <t>Pekao Akcji Rynków Wschodzących - Pekao Funduszy Globalnych SFIO</t>
  </si>
  <si>
    <t>PLPPTFI00303</t>
  </si>
  <si>
    <t>259400Z6KZ3CJWFRQ910</t>
  </si>
  <si>
    <t>PLSFIO00032</t>
  </si>
  <si>
    <t>PIOEMEA</t>
  </si>
  <si>
    <t>36PEM</t>
  </si>
  <si>
    <t>PIO034</t>
  </si>
  <si>
    <t>Pekao Emerging Markets Equity</t>
  </si>
  <si>
    <t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t>
  </si>
  <si>
    <t>Pekao Obligacji Strategicznych - Pekao Funduszy Globalnych SFIO</t>
  </si>
  <si>
    <t>PLPPTFI00311</t>
  </si>
  <si>
    <t>259400P1Z8RE8ZTF3922</t>
  </si>
  <si>
    <t>PLSFIO00037</t>
  </si>
  <si>
    <t>PIOSTBA</t>
  </si>
  <si>
    <t>38SB</t>
  </si>
  <si>
    <t>PIO038</t>
  </si>
  <si>
    <t>Pekao Strategic Bonds</t>
  </si>
  <si>
    <t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t>
  </si>
  <si>
    <t>Pekao Dochodu USD - Pekao Funduszy Globalnych SFIO</t>
  </si>
  <si>
    <t>PLPPTFI00592</t>
  </si>
  <si>
    <t>259400UZUSFI4E4KVW14</t>
  </si>
  <si>
    <t>PLSFIO00201</t>
  </si>
  <si>
    <t>PIODOCU / PIODOAU</t>
  </si>
  <si>
    <t>39PDUS</t>
  </si>
  <si>
    <t>PIO068</t>
  </si>
  <si>
    <t>Pekao Income USD</t>
  </si>
  <si>
    <t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t>
  </si>
  <si>
    <t>Pekao Surowców i Energii - Pekao Funduszy Globalnych SFIO</t>
  </si>
  <si>
    <t>PLPPTFI00345</t>
  </si>
  <si>
    <t>259400DQPH63NNW4II81</t>
  </si>
  <si>
    <t>PLSFIO00047</t>
  </si>
  <si>
    <t>PIOCOEN</t>
  </si>
  <si>
    <t>43PRE</t>
  </si>
  <si>
    <t>PIO040</t>
  </si>
  <si>
    <t>Pekao Commodities and Energy</t>
  </si>
  <si>
    <t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t>
  </si>
  <si>
    <t>Pekao Spokojna Inwestycja - Pekao Funduszy Globalnych SFIO</t>
  </si>
  <si>
    <t>PLPPTFI00394</t>
  </si>
  <si>
    <t>259400G3ITDUEYXYEQ51</t>
  </si>
  <si>
    <t>PLSFIO00075</t>
  </si>
  <si>
    <t>PIMONYP</t>
  </si>
  <si>
    <t>44CASH</t>
  </si>
  <si>
    <t>PIO046</t>
  </si>
  <si>
    <t>Pekao Reliable Investment</t>
  </si>
  <si>
    <t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t>
  </si>
  <si>
    <t>Pekao Obligacji i Dochodu - Pekao Funduszy Globalnych SFIO</t>
  </si>
  <si>
    <t>PLPPTFI00543</t>
  </si>
  <si>
    <t>259400KKXDW32SDH6354</t>
  </si>
  <si>
    <t>PLSFIO00158</t>
  </si>
  <si>
    <t>PIOBOIN</t>
  </si>
  <si>
    <t>46POID</t>
  </si>
  <si>
    <t>PIO062</t>
  </si>
  <si>
    <t>Pekao Bond and Income</t>
  </si>
  <si>
    <t>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t>
  </si>
  <si>
    <t>Pekao Alternatywny – Globalnego Dochodu - Pekao Funduszy Globalnych SFIO</t>
  </si>
  <si>
    <t>PLPPTFI00568</t>
  </si>
  <si>
    <t>2594009OS3QLW9OG9M97</t>
  </si>
  <si>
    <t>PLSFIO00167</t>
  </si>
  <si>
    <t>PIOPDVD</t>
  </si>
  <si>
    <t>48DVD</t>
  </si>
  <si>
    <t>PIO065</t>
  </si>
  <si>
    <t>Pekao Alternative – Global Income</t>
  </si>
  <si>
    <t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t>
  </si>
  <si>
    <t>Pekao Alternatywny – Absolutnej Stopy Zwrotu - Pekao Funduszy Globalnych SFIO</t>
  </si>
  <si>
    <t>PLPPTFI00576</t>
  </si>
  <si>
    <t>259400KZ8RRBL35CUQ85</t>
  </si>
  <si>
    <t>PLSFIO00175</t>
  </si>
  <si>
    <t>PIOPAAR</t>
  </si>
  <si>
    <t>49PAASZ</t>
  </si>
  <si>
    <t>PIO066</t>
  </si>
  <si>
    <t>Pekao Alternative – Absolute Return</t>
  </si>
  <si>
    <t>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t>
  </si>
  <si>
    <t>Pekao Obligacji Samorządowych - Pekao Funduszy Globalnych SFIO</t>
  </si>
  <si>
    <t>PLPPTFI00725</t>
  </si>
  <si>
    <t>259400T81XE5AALNHS12</t>
  </si>
  <si>
    <t>PLSFIO00488</t>
  </si>
  <si>
    <t>PEPOSPP</t>
  </si>
  <si>
    <t>75POS</t>
  </si>
  <si>
    <t>PIO085</t>
  </si>
  <si>
    <t>Pekao Municipal Bonds</t>
  </si>
  <si>
    <t>Pekao Municipal Bonds the Sub-fund’s assets may be invested in the participation titles of foreign debt funds. In order to ensure adequate asset liquidity and current income, some assets may also be invested in debt financial instruments and bank deposits.
The Sub-fund are intended for investors who expect investment profits that slightly exceed interest rate of bank deposits and accept moderate investment risk.</t>
  </si>
  <si>
    <t>Pekao Bazowy 15 Obligacji Wysokodochodowych - Pekao Funduszy Globalnych SFIO</t>
  </si>
  <si>
    <t>PLPPTFI00733</t>
  </si>
  <si>
    <t>259400ZQK06ZWVZIJK32</t>
  </si>
  <si>
    <t>PLSFIO00495</t>
  </si>
  <si>
    <t>PB15OBW</t>
  </si>
  <si>
    <t>76PB15HY</t>
  </si>
  <si>
    <t>PIO086</t>
  </si>
  <si>
    <t>Pekao Base 15 High Yield Bond</t>
  </si>
  <si>
    <t>Pekao Base 15 High Yield Bond The sub-fund's assets may be invested mainly in participation titles of foreign debt funds and debt securities, principally government and corporate bonds. Depending on market conditions up to 1/3 of  sub-fund's Net Asset Value may be invested in High Yield Bonds. In order to ensure adequate asset liquidity some of sub-fund's Net Asset Value may also be invested in bank deposits.  The sub-fund is intended for investors who expect investment profits that exceed interest rate of bank deposits and accept low or moderate investment risk.</t>
  </si>
  <si>
    <t>Pekao Ekologiczny - Pekao Funduszy Globalnych SFIO</t>
  </si>
  <si>
    <t>PLPPTFI00758</t>
  </si>
  <si>
    <t>259400RITK2N0W7YH925</t>
  </si>
  <si>
    <t>PLSFIO00527</t>
  </si>
  <si>
    <t>PESPEKP</t>
  </si>
  <si>
    <t>77EKO</t>
  </si>
  <si>
    <t>PIO087</t>
  </si>
  <si>
    <t>Pekao Ecology</t>
  </si>
  <si>
    <t>--</t>
  </si>
  <si>
    <t>Pekao Dłużny Aktywny - Pekao Funduszy Globalnych SFIO</t>
  </si>
  <si>
    <t>PLPPTFI00618</t>
  </si>
  <si>
    <t>259400HX4F88MWHW4H85</t>
  </si>
  <si>
    <t>PLSFIO00324</t>
  </si>
  <si>
    <t>PADARSZ</t>
  </si>
  <si>
    <t>91PADAR</t>
  </si>
  <si>
    <t>PIO070</t>
  </si>
  <si>
    <t>Pekao Active Debt</t>
  </si>
  <si>
    <t>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t>
  </si>
  <si>
    <t>Pekao Kompas - Pekao Strategie Funduszowe SFIO</t>
  </si>
  <si>
    <t>PLPPTFI00469</t>
  </si>
  <si>
    <t>RFi 412</t>
  </si>
  <si>
    <t>108-00-06-286</t>
  </si>
  <si>
    <t>141605490</t>
  </si>
  <si>
    <t>2594009IYX59PS6A6T52</t>
  </si>
  <si>
    <t>PLSFIO00141</t>
  </si>
  <si>
    <t>PEISIOT</t>
  </si>
  <si>
    <t>16PEI</t>
  </si>
  <si>
    <t>PIO053</t>
  </si>
  <si>
    <t>Pekao Compass</t>
  </si>
  <si>
    <t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t>
  </si>
  <si>
    <t>Pekao Strategii Globalnej - Pekao Strategie Funduszowe SFIO</t>
  </si>
  <si>
    <t>PLPPTFI00360</t>
  </si>
  <si>
    <t>259400IR4UU7J0304Z92</t>
  </si>
  <si>
    <t>PLSFIO00057</t>
  </si>
  <si>
    <t>PIOSTFZ</t>
  </si>
  <si>
    <t>54FSFF</t>
  </si>
  <si>
    <t>PIO043</t>
  </si>
  <si>
    <t>Pekao Global Strategy</t>
  </si>
  <si>
    <t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t>
  </si>
  <si>
    <t>Pekao Strategii Globalnej - konserwatywny - Pekao Strategie Funduszowe SFIO</t>
  </si>
  <si>
    <t>PLPPTFI00584</t>
  </si>
  <si>
    <t>259400VELTUODN99SO23</t>
  </si>
  <si>
    <t>PLSFIO00180</t>
  </si>
  <si>
    <t>PIOSKON</t>
  </si>
  <si>
    <t>55PSGK</t>
  </si>
  <si>
    <t>PIO067</t>
  </si>
  <si>
    <t>Pekao Global Strategy – conservative</t>
  </si>
  <si>
    <t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t>
  </si>
  <si>
    <t>Pekao Strategii Globalnej - dynamiczny - Pekao Strategie Funduszowe SFIO</t>
  </si>
  <si>
    <t>PLPPTFI00600</t>
  </si>
  <si>
    <t>259400IGX39FRF65MR82</t>
  </si>
  <si>
    <t>PLSFIO00283</t>
  </si>
  <si>
    <t>PIOSGDY</t>
  </si>
  <si>
    <t>56PSGD</t>
  </si>
  <si>
    <t>PIO069</t>
  </si>
  <si>
    <t>Pekao Global Strategy – dynamic</t>
  </si>
  <si>
    <t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t>
  </si>
  <si>
    <t>Pekao Akcji Amerykańskich - Pekao Walutowy FIO</t>
  </si>
  <si>
    <t>PLPPTFI00121</t>
  </si>
  <si>
    <t>RFi 994</t>
  </si>
  <si>
    <t>108-00-18-036</t>
  </si>
  <si>
    <t>147323338</t>
  </si>
  <si>
    <t>259400UVA20TC1W4FL40</t>
  </si>
  <si>
    <t>PLFIO000220</t>
  </si>
  <si>
    <t>PIOAAFI / PIOAAFU</t>
  </si>
  <si>
    <t>5AMER</t>
  </si>
  <si>
    <t>PIO005</t>
  </si>
  <si>
    <t>Pekao American Equity</t>
  </si>
  <si>
    <t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t>
  </si>
  <si>
    <t>Pekao Obligacji Dolarowych Plus - Pekao Walutowy FIO</t>
  </si>
  <si>
    <t>PLPPTFI00113</t>
  </si>
  <si>
    <t>2594008KJL3RNYXAEG46</t>
  </si>
  <si>
    <t>PLFIO000222</t>
  </si>
  <si>
    <t>PIODPFO / PIODPFU</t>
  </si>
  <si>
    <t>9OBUSPLU</t>
  </si>
  <si>
    <t>PIO013</t>
  </si>
  <si>
    <t>Pekao Dollar Bonds Plus</t>
  </si>
  <si>
    <t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t>
  </si>
  <si>
    <t>Pekao Obligacji Europejskich Plus - Pekao Walutowy FIO</t>
  </si>
  <si>
    <t>PLPPTFI00139</t>
  </si>
  <si>
    <t>259400QRICRPJ733WA83</t>
  </si>
  <si>
    <t>PLFIO000223</t>
  </si>
  <si>
    <t>PIOEFIO / PIOEFIE</t>
  </si>
  <si>
    <t>12OBEUPL</t>
  </si>
  <si>
    <t>PIO016</t>
  </si>
  <si>
    <t>Pekao European Bonds Plus</t>
  </si>
  <si>
    <t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t>
  </si>
  <si>
    <t>Pekao Akcji Europejskich - Pekao Walutowy FIO</t>
  </si>
  <si>
    <t>PLPPTFI00147</t>
  </si>
  <si>
    <t>2594003PVBF1GLV7TN07</t>
  </si>
  <si>
    <t>PLFIO000221</t>
  </si>
  <si>
    <t>PEEOEIF / PEEOEIE</t>
  </si>
  <si>
    <t>20AKEU</t>
  </si>
  <si>
    <t>PIO020</t>
  </si>
  <si>
    <t>Pekao European Equity</t>
  </si>
  <si>
    <t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t>
  </si>
  <si>
    <t>Pekao Zrównoważony Rynku Amerykańskiego - Pekao Walutowy FIO</t>
  </si>
  <si>
    <t>PLPPTFI00212</t>
  </si>
  <si>
    <t>259400EF4YZ7EGP1FE67</t>
  </si>
  <si>
    <t>PLFIO000224</t>
  </si>
  <si>
    <t>PBALUSM / PBALUSU</t>
  </si>
  <si>
    <t>27ZRUS</t>
  </si>
  <si>
    <t>PIO027</t>
  </si>
  <si>
    <t>Pekao American Market Balanced</t>
  </si>
  <si>
    <t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t>
  </si>
  <si>
    <t>Pekao PPK 2025 - Pekao PPK SFIO</t>
  </si>
  <si>
    <t>-------</t>
  </si>
  <si>
    <t>PLPPTFI00634</t>
  </si>
  <si>
    <t>RFi 1647</t>
  </si>
  <si>
    <t>108-00-23-190</t>
  </si>
  <si>
    <t>383451250</t>
  </si>
  <si>
    <t>259400UA6WQMA84G7M72</t>
  </si>
  <si>
    <t>PLSFIO00445</t>
  </si>
  <si>
    <t>PPPK025</t>
  </si>
  <si>
    <t>025PPK</t>
  </si>
  <si>
    <t>PIO075</t>
  </si>
  <si>
    <t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t>
  </si>
  <si>
    <t>Pekao PPK 2020 Spokojne Jutro - Pekao PPK SFIO</t>
  </si>
  <si>
    <t>PLPPTFI00717</t>
  </si>
  <si>
    <t>2594009E6LPO3SYIPQ63</t>
  </si>
  <si>
    <t>PLSFIO00482</t>
  </si>
  <si>
    <t>PPPK020</t>
  </si>
  <si>
    <t>020PPK</t>
  </si>
  <si>
    <t>PIO084</t>
  </si>
  <si>
    <t>Pekao PPK 2020 Secure Tomorrow is a target-date sub-fund. From the beginning of 2020 all assets may be invested in debt instruments and will not be invested in equity instruments at all. The sub-fund has been addressed to investors who expect both security as well as stable and predictable returns in the longer term.</t>
  </si>
  <si>
    <t>Pekao PPK 2030 - Pekao PPK SFIO</t>
  </si>
  <si>
    <t>PLPPTFI00642</t>
  </si>
  <si>
    <t>259400IYV5AS5LAA8F69</t>
  </si>
  <si>
    <t>PLSFIO00446</t>
  </si>
  <si>
    <t>PPPK030</t>
  </si>
  <si>
    <t>030PPK</t>
  </si>
  <si>
    <t>PIO076</t>
  </si>
  <si>
    <t>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t>
  </si>
  <si>
    <t>Pekao PPK 2035 - Pekao PPK SFIO</t>
  </si>
  <si>
    <t>PLPPTFI00659</t>
  </si>
  <si>
    <t>259400LV4ECAGCQOVP14</t>
  </si>
  <si>
    <t>PLSFIO00447</t>
  </si>
  <si>
    <t>PPPK035</t>
  </si>
  <si>
    <t>035PPK</t>
  </si>
  <si>
    <t>PIO077</t>
  </si>
  <si>
    <t>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t>
  </si>
  <si>
    <t>Pekao PPK 2040 - Pekao PPK SFIO</t>
  </si>
  <si>
    <t>PLPPTFI00667</t>
  </si>
  <si>
    <t>2594002DIBXQNGX3UU02</t>
  </si>
  <si>
    <t>PLSFIO00448</t>
  </si>
  <si>
    <t>PPPK040</t>
  </si>
  <si>
    <t>040PPK</t>
  </si>
  <si>
    <t>PIO078</t>
  </si>
  <si>
    <t>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t>
  </si>
  <si>
    <t>Pekao PPK 2045 - Pekao PPK SFIO</t>
  </si>
  <si>
    <t>PLPPTFI00675</t>
  </si>
  <si>
    <t>259400JCSU8O0AFMZY76</t>
  </si>
  <si>
    <t>PLSFIO00449</t>
  </si>
  <si>
    <t>PPPK045</t>
  </si>
  <si>
    <t>045PPK</t>
  </si>
  <si>
    <t>PIO079</t>
  </si>
  <si>
    <t>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t>
  </si>
  <si>
    <t>Pekao PPK 2050 - Pekao PPK SFIO</t>
  </si>
  <si>
    <t>PLPPTFI00683</t>
  </si>
  <si>
    <t>259400G8P7GOCF7VQ159</t>
  </si>
  <si>
    <t>PLSFIO00450</t>
  </si>
  <si>
    <t>PPPK050</t>
  </si>
  <si>
    <t>050PPK</t>
  </si>
  <si>
    <t>PIO080</t>
  </si>
  <si>
    <t>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t>
  </si>
  <si>
    <t>Pekao PPK 2055 - Pekao PPK SFIO</t>
  </si>
  <si>
    <t>PLPPTFI00691</t>
  </si>
  <si>
    <t>259400H1NLIEM3435G43</t>
  </si>
  <si>
    <t>PLSFIO00451</t>
  </si>
  <si>
    <t>PPPK055</t>
  </si>
  <si>
    <t>055PPK</t>
  </si>
  <si>
    <t>PIO081</t>
  </si>
  <si>
    <t>Pekao PPK 2055 is a target-date sub-fund applying an investment policy that involves gradual reduction of investment risk according to Employee Capital Plans (ECP) Participant’s age. As the sub-fund’s operation period approaches the target date (sub-fund’s defined date i.e. 2055),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1993-1997 and before this year.</t>
  </si>
  <si>
    <t>Pekao PPK 2060 - Pekao PPK SFIO</t>
  </si>
  <si>
    <t>PLPPTFI00709</t>
  </si>
  <si>
    <t>259400MFB3ANCDBM8880</t>
  </si>
  <si>
    <t>PLSFIO00452</t>
  </si>
  <si>
    <t>PPPK060</t>
  </si>
  <si>
    <t>060PPK</t>
  </si>
  <si>
    <t>PIO082</t>
  </si>
  <si>
    <t>Pekao PPK 2060 is a target-date sub-fund applying an investment policy that involves gradual reduction of investment risk according to Employee Capital Plans (ECP) Participant’s age. As the sub-fund’s operation period approaches the target date (sub-fund’s defined date i.e. 2060),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1998-2002 and before this year.</t>
  </si>
  <si>
    <t>Pekao PPK 2065 - Pekao PPK SFIO</t>
  </si>
  <si>
    <t>PLPPTFI00741</t>
  </si>
  <si>
    <t>259400UIBZGX5DR8MD84</t>
  </si>
  <si>
    <t>PLSFIO00453</t>
  </si>
  <si>
    <t>PPPK065</t>
  </si>
  <si>
    <t>065PPK</t>
  </si>
  <si>
    <t>PIO083</t>
  </si>
  <si>
    <t>Pekao PPK 2065* is a target-date sub-fund applying an investment policy that involves gradual reduction of investment risk according to Employee Capital Plans (ECP) Participant’s age. As the sub-fund’s operation period approaches the target date (sub-fund’s defined date i.e. 2065),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2003-2007 and before this year.
* The sub-fund will be launched when the first ECP maintenance contract is signed on behalf of Participants born in 2003–2007.</t>
  </si>
  <si>
    <t>Pekao Obligacji - Dynamiczna Alokacja FIO</t>
  </si>
  <si>
    <t>PLPPTFI00410</t>
  </si>
  <si>
    <t>RFi 522</t>
  </si>
  <si>
    <t>108-00-08-871</t>
  </si>
  <si>
    <t>142304158</t>
  </si>
  <si>
    <t>2594001ZT5S2SYUL9L66</t>
  </si>
  <si>
    <t>PLFIO000313</t>
  </si>
  <si>
    <t>PDYNALA</t>
  </si>
  <si>
    <t>14PODA</t>
  </si>
  <si>
    <t>PIO048</t>
  </si>
  <si>
    <t>Pekao Bonds - Dynamic Allocation Open-End Investment Fund</t>
  </si>
  <si>
    <t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t>
  </si>
  <si>
    <t>Bank Polska Kasa Opieki SA</t>
  </si>
  <si>
    <t>Uchwała nr 14 (Dz. U. KPW Nr 1)</t>
  </si>
  <si>
    <t>Pekao Zrównoważony</t>
  </si>
  <si>
    <t>Pekao FIO</t>
  </si>
  <si>
    <t>KPW-4077-1/96-4814</t>
  </si>
  <si>
    <t>Pekao Stabilnego Wzrostu</t>
  </si>
  <si>
    <t>KPW-4071-1/95</t>
  </si>
  <si>
    <t>Pekao Obligacji Plus</t>
  </si>
  <si>
    <t>DFN1-4050/12-62/01</t>
  </si>
  <si>
    <t>Pekao Konserwatywny</t>
  </si>
  <si>
    <t>Pekao Akcji - Aktywna Selekcja</t>
  </si>
  <si>
    <t>DFL/VI/4032/63/12/11/U/MM/12-24</t>
  </si>
  <si>
    <t>Pekao Dynamicznych Spółek</t>
  </si>
  <si>
    <t>DFI/I/4032/10/5/12/U/12/24/AP</t>
  </si>
  <si>
    <t>Pekao Bazowy 15 Dywidendowy</t>
  </si>
  <si>
    <t>Pekao Obligacji - Dynamiczna Alokacja 2</t>
  </si>
  <si>
    <t>DFI/I/4032/19/17/13/U/12/24/AP</t>
  </si>
  <si>
    <t>Pekao Konserwatywny Plus</t>
  </si>
  <si>
    <t>Pekao Megatrendy</t>
  </si>
  <si>
    <t>DFI/W/4032-12/2-1-1270/2006</t>
  </si>
  <si>
    <t>Pekao Dochodu i Wzrostu Rynku Chińskiego</t>
  </si>
  <si>
    <t>Pekao Funduszy Globalnych SFIO</t>
  </si>
  <si>
    <t>DFL/VI/4033/12/12-1/U/06/07/MM</t>
  </si>
  <si>
    <t>Pekao Akcji Rynków Dalekiego Wschodu</t>
  </si>
  <si>
    <t>Pekao Akcji Małych i Średnich Spółek Rynków Rozwiniętych</t>
  </si>
  <si>
    <t>Pekao Akcji Rynków Wschodzących</t>
  </si>
  <si>
    <t>DFL/4033/23/6/07/VI/U/12-3-3/SP</t>
  </si>
  <si>
    <t>Pekao Obligacji Strategicznych</t>
  </si>
  <si>
    <t>Pekao Dochodu USD</t>
  </si>
  <si>
    <t>DFL/4033/4/3/08/VI/U/12-3-1/SP</t>
  </si>
  <si>
    <t>Pekao Surowców i Energii</t>
  </si>
  <si>
    <t>DFL/4033/2/43/09/VI/U/12-3-1/SP</t>
  </si>
  <si>
    <t>Pekao Spokojna Inwestycja</t>
  </si>
  <si>
    <t>DFI/I/4033/14/15/13/U/12/3/AP</t>
  </si>
  <si>
    <t>Pekao Obligacji i Dochodu</t>
  </si>
  <si>
    <t>Pekao Alternatywny – Globalnego Dochodu</t>
  </si>
  <si>
    <t>Pekao Alternatywny – Absolutnej Stopy Zwrotu</t>
  </si>
  <si>
    <t>Pekao Obligacji Samorządowych</t>
  </si>
  <si>
    <t>Pekao Bazowy 15 Obligacji Wysokodochodowych</t>
  </si>
  <si>
    <t>Pekao Ekologiczny</t>
  </si>
  <si>
    <t>Pekao Dłużny Aktywny</t>
  </si>
  <si>
    <t>DFL/VI/4033/26/14/11/U/MM</t>
  </si>
  <si>
    <t>Pekao Kompas</t>
  </si>
  <si>
    <t>Pekao Strategie Funduszowe SFIO</t>
  </si>
  <si>
    <t>DFL/4033/5/14/08/VI/U/12-5-1/SP</t>
  </si>
  <si>
    <t>Pekao Strategii Globalnej</t>
  </si>
  <si>
    <t>Pekao Strategii Globalnej - konserwatywny</t>
  </si>
  <si>
    <t>Pekao Strategii Globalnej - dynamiczny</t>
  </si>
  <si>
    <t>DFN1-409/1-33/00</t>
  </si>
  <si>
    <t>Pekao Akcji Amerykańskich</t>
  </si>
  <si>
    <t>Pekao Walutowy FIO</t>
  </si>
  <si>
    <t>DFI1-4050/12-10/02-959</t>
  </si>
  <si>
    <t>Pekao Obligacji Dolarowych Plus</t>
  </si>
  <si>
    <t>DFI/W/4032-12/13-01-1040/2003</t>
  </si>
  <si>
    <t>Pekao Obligacji Europejskich Plus</t>
  </si>
  <si>
    <t>DFI/W/4032-12/15-01/1038/04</t>
  </si>
  <si>
    <t>Pekao Akcji Europejskich</t>
  </si>
  <si>
    <t>DFI/W/4032-12/20-1-2769/05</t>
  </si>
  <si>
    <t>Pekao Zrównoważony Rynku Amerykańskiego</t>
  </si>
  <si>
    <t>Pekao PPK 2025</t>
  </si>
  <si>
    <t>Pekao PPK SFIO</t>
  </si>
  <si>
    <t>Pekao PPK 2020 Spokojne Jutro</t>
  </si>
  <si>
    <t>Pekao PPK 2030</t>
  </si>
  <si>
    <t>Pekao PPK 2035</t>
  </si>
  <si>
    <t>Pekao PPK 2040</t>
  </si>
  <si>
    <t>Pekao PPK 2045</t>
  </si>
  <si>
    <t>Pekao PPK 2050</t>
  </si>
  <si>
    <t>Pekao PPK 2055</t>
  </si>
  <si>
    <t>Pekao PPK 2060</t>
  </si>
  <si>
    <t>Pekao PPK 2065</t>
  </si>
  <si>
    <t>DFL/4032/155/13/10/U/VI/12/28/1/PŚ</t>
  </si>
  <si>
    <t>ABEFIJKLP</t>
  </si>
  <si>
    <t>FIO</t>
  </si>
  <si>
    <t>S7RSI4.00001.SF.616</t>
  </si>
  <si>
    <t>SFIO</t>
  </si>
  <si>
    <t>S7RSI4.00002.SF.616</t>
  </si>
  <si>
    <t>USD</t>
  </si>
  <si>
    <t>S7RSI4.00003.SF.616</t>
  </si>
  <si>
    <t>S7RSI4.00004.SF.616</t>
  </si>
  <si>
    <t>EUR</t>
  </si>
  <si>
    <t>A</t>
  </si>
  <si>
    <t>S7RSI4.00009.SF.616</t>
  </si>
  <si>
    <t>S7RSI4.00005.SF.616</t>
  </si>
  <si>
    <t>Financial Counterparty</t>
  </si>
  <si>
    <t>UCITS (U)</t>
  </si>
  <si>
    <t>EMIR FC</t>
  </si>
  <si>
    <t>AIF (L)</t>
  </si>
  <si>
    <t>SUBFUND</t>
  </si>
  <si>
    <t>EMIR type</t>
  </si>
  <si>
    <t>þ</t>
  </si>
  <si>
    <t>U</t>
  </si>
  <si>
    <t>L</t>
  </si>
  <si>
    <t>FSA approval</t>
  </si>
  <si>
    <t>Archiwum - Pekao TFI</t>
  </si>
  <si>
    <t>https://www.knf.gov.pl/podmioty/wyszukiwarka_podmiotow</t>
  </si>
  <si>
    <t>Pekao 1 FIZ</t>
  </si>
  <si>
    <t>RFi 1719</t>
  </si>
  <si>
    <t>108-00-25-881</t>
  </si>
  <si>
    <t>259400HHGRXMN112TR58</t>
  </si>
  <si>
    <t>PLFIZ001082</t>
  </si>
  <si>
    <t>--------------</t>
  </si>
  <si>
    <t>84FIZP1</t>
  </si>
  <si>
    <t>PIO088</t>
  </si>
  <si>
    <t>--- not a public fund / informacje o funduszu nie są dostępne publicznie ---</t>
  </si>
  <si>
    <t>last update:</t>
  </si>
  <si>
    <t>Pekao 1 Closed-end Investment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</si>
</sst>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15" x14ac:knownFonts="1">
    <font>
      <sz val="10"/>
      <name val="Arial"/>
      <charset val="238"/>
    </font>
    <font>
      <sz val="14"/>
      <name val="Arial"/>
      <family val="2"/>
    </font>
    <font>
      <sz val="10"/>
      <name val="Arial"/>
      <family val="2"/>
      <charset val="238"/>
    </font>
    <font>
      <b/>
      <sz val="10"/>
      <color rgb="FFFF0000"/>
      <name val="Courier New"/>
      <family val="3"/>
      <charset val="238"/>
    </font>
    <font>
      <sz val="9"/>
      <color rgb="FF006699"/>
      <name val="Courier New"/>
      <family val="3"/>
      <charset val="238"/>
    </font>
    <font>
      <u/>
      <sz val="10"/>
      <color indexed="12"/>
      <name val="Arial"/>
      <family val="2"/>
      <charset val="238"/>
    </font>
    <font>
      <i/>
      <sz val="8"/>
      <name val="Arial"/>
      <family val="2"/>
      <charset val="238"/>
    </font>
    <font>
      <b/>
      <i/>
      <sz val="8"/>
      <name val="Arial"/>
      <family val="2"/>
      <charset val="238"/>
    </font>
    <font>
      <b/>
      <sz val="9"/>
      <name val="Arial"/>
      <family val="2"/>
      <charset val="238"/>
    </font>
    <font>
      <sz val="10"/>
      <name val="Courier New"/>
      <family val="3"/>
    </font>
    <font>
      <sz val="8"/>
      <name val="Courier New"/>
      <family val="3"/>
      <charset val="238"/>
    </font>
    <font>
      <sz val="8"/>
      <name val="Arial"/>
      <family val="2"/>
    </font>
    <font>
      <sz val="10"/>
      <name val="Wingdings"/>
      <charset val="2"/>
    </font>
    <font>
      <sz val="10"/>
      <name val="Courier New"/>
      <family val="3"/>
      <charset val="238"/>
    </font>
    <font>
      <sz val="8"/>
      <name val="Arial"/>
      <family val="2"/>
      <charset val="238"/>
    </font>
  </fonts>
  <fills count="8">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5" fillId="0" borderId="0" applyNumberFormat="0" applyFill="0" applyBorder="0" applyAlignment="0" applyProtection="0">
      <alignment vertical="top"/>
      <protection locked="0"/>
    </xf>
  </cellStyleXfs>
  <cellXfs count="62">
    <xf numFmtId="0" fontId="0" fillId="0" borderId="0" xfId="0"/>
    <xf numFmtId="0" fontId="0" fillId="0" borderId="0" xfId="0" applyBorder="1"/>
    <xf numFmtId="0" fontId="1" fillId="0" borderId="0" xfId="0" applyFont="1"/>
    <xf numFmtId="0" fontId="2" fillId="0" borderId="0" xfId="0" applyFont="1"/>
    <xf numFmtId="0" fontId="3" fillId="2" borderId="1" xfId="0" applyFont="1" applyFill="1" applyBorder="1" applyAlignment="1">
      <alignment horizontal="center"/>
    </xf>
    <xf numFmtId="0" fontId="4" fillId="3" borderId="0" xfId="0" applyFont="1" applyFill="1" applyAlignment="1">
      <alignment horizontal="center"/>
    </xf>
    <xf numFmtId="0" fontId="0" fillId="0" borderId="0" xfId="0" applyAlignment="1">
      <alignment horizontal="center"/>
    </xf>
    <xf numFmtId="4" fontId="0" fillId="0" borderId="0" xfId="0" applyNumberFormat="1"/>
    <xf numFmtId="14" fontId="0" fillId="0" borderId="0" xfId="0" applyNumberFormat="1"/>
    <xf numFmtId="0" fontId="6" fillId="0" borderId="0" xfId="0" applyFont="1" applyBorder="1"/>
    <xf numFmtId="0" fontId="7" fillId="0" borderId="0" xfId="0" applyFont="1" applyBorder="1" applyAlignment="1">
      <alignment vertical="top" wrapText="1"/>
    </xf>
    <xf numFmtId="0" fontId="7" fillId="4" borderId="0" xfId="0" applyFont="1" applyFill="1" applyBorder="1" applyAlignment="1">
      <alignment vertical="top" wrapText="1"/>
    </xf>
    <xf numFmtId="0" fontId="7" fillId="0" borderId="0" xfId="0" applyFont="1" applyBorder="1" applyAlignment="1">
      <alignment horizontal="right" vertical="top" wrapText="1"/>
    </xf>
    <xf numFmtId="0" fontId="7" fillId="0" borderId="0" xfId="0" applyFont="1" applyBorder="1" applyAlignment="1">
      <alignment horizontal="center" vertical="top" wrapText="1"/>
    </xf>
    <xf numFmtId="0" fontId="6" fillId="0" borderId="0" xfId="0" applyFont="1"/>
    <xf numFmtId="0" fontId="7" fillId="0" borderId="0" xfId="0" applyFont="1" applyFill="1" applyBorder="1" applyAlignment="1">
      <alignment horizontal="right" vertical="top" wrapText="1"/>
    </xf>
    <xf numFmtId="4" fontId="7" fillId="0" borderId="0" xfId="0" applyNumberFormat="1" applyFont="1" applyFill="1" applyBorder="1" applyAlignment="1">
      <alignment horizontal="right" vertical="top" wrapText="1"/>
    </xf>
    <xf numFmtId="0" fontId="0" fillId="0" borderId="0" xfId="0" applyBorder="1" applyAlignment="1">
      <alignment vertical="top"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horizontal="right" vertical="top" wrapText="1" indent="1"/>
    </xf>
    <xf numFmtId="0" fontId="8" fillId="0" borderId="0" xfId="0" applyFont="1" applyBorder="1" applyAlignment="1">
      <alignment horizontal="center" vertical="top" wrapText="1"/>
    </xf>
    <xf numFmtId="0" fontId="0" fillId="0" borderId="0" xfId="0" applyAlignment="1">
      <alignment vertical="top" wrapText="1"/>
    </xf>
    <xf numFmtId="0" fontId="8" fillId="0" borderId="0" xfId="0" applyFont="1" applyFill="1" applyBorder="1" applyAlignment="1">
      <alignment horizontal="right" vertical="top" wrapText="1"/>
    </xf>
    <xf numFmtId="4" fontId="8" fillId="0" borderId="0" xfId="0" applyNumberFormat="1" applyFont="1" applyFill="1" applyBorder="1" applyAlignment="1">
      <alignment horizontal="right" vertical="top" wrapText="1"/>
    </xf>
    <xf numFmtId="164" fontId="0" fillId="0" borderId="0" xfId="0" applyNumberFormat="1" applyBorder="1"/>
    <xf numFmtId="14" fontId="0" fillId="0" borderId="0" xfId="0" applyNumberFormat="1" applyBorder="1" applyAlignment="1">
      <alignment horizontal="right" indent="1"/>
    </xf>
    <xf numFmtId="14" fontId="0" fillId="0" borderId="0" xfId="0" applyNumberFormat="1" applyBorder="1"/>
    <xf numFmtId="14" fontId="0" fillId="0" borderId="0" xfId="0" applyNumberFormat="1" applyBorder="1" applyAlignment="1">
      <alignment horizontal="right"/>
    </xf>
    <xf numFmtId="0" fontId="9" fillId="0" borderId="0" xfId="0" applyFont="1" applyBorder="1"/>
    <xf numFmtId="0" fontId="0" fillId="0" borderId="0" xfId="0" applyBorder="1" applyAlignment="1">
      <alignment shrinkToFit="1"/>
    </xf>
    <xf numFmtId="0" fontId="10" fillId="0" borderId="0" xfId="0" applyFont="1" applyBorder="1" applyAlignment="1">
      <alignment horizontal="center"/>
    </xf>
    <xf numFmtId="0" fontId="9" fillId="0" borderId="0" xfId="0" applyFont="1" applyBorder="1" applyAlignment="1">
      <alignment horizontal="center"/>
    </xf>
    <xf numFmtId="0" fontId="11" fillId="0" borderId="0" xfId="0" applyFont="1" applyBorder="1" applyAlignment="1">
      <alignment horizontal="center"/>
    </xf>
    <xf numFmtId="0" fontId="0" fillId="0" borderId="0" xfId="0" applyBorder="1" applyAlignment="1">
      <alignment horizontal="center" shrinkToFit="1"/>
    </xf>
    <xf numFmtId="0" fontId="0" fillId="0" borderId="0" xfId="0" applyBorder="1" applyAlignment="1">
      <alignment horizontal="center"/>
    </xf>
    <xf numFmtId="0" fontId="0" fillId="0" borderId="0" xfId="0" applyBorder="1" applyAlignment="1">
      <alignment horizontal="right" shrinkToFit="1"/>
    </xf>
    <xf numFmtId="14" fontId="0" fillId="0" borderId="0" xfId="0" applyNumberFormat="1" applyBorder="1" applyAlignment="1">
      <alignment horizontal="right" shrinkToFit="1"/>
    </xf>
    <xf numFmtId="4" fontId="0" fillId="0" borderId="0" xfId="0" applyNumberFormat="1" applyBorder="1" applyAlignment="1">
      <alignment horizontal="right" shrinkToFit="1"/>
    </xf>
    <xf numFmtId="3" fontId="0" fillId="0" borderId="0" xfId="0" applyNumberFormat="1" applyBorder="1" applyAlignment="1">
      <alignment horizontal="right" shrinkToFit="1"/>
    </xf>
    <xf numFmtId="0" fontId="0" fillId="6" borderId="0" xfId="0" applyFill="1" applyBorder="1"/>
    <xf numFmtId="0" fontId="0" fillId="6" borderId="0" xfId="0" applyFill="1" applyBorder="1" applyAlignment="1">
      <alignment horizontal="right" indent="1"/>
    </xf>
    <xf numFmtId="0" fontId="0" fillId="6" borderId="0" xfId="0" applyFill="1" applyBorder="1" applyAlignment="1">
      <alignment horizontal="center"/>
    </xf>
    <xf numFmtId="4" fontId="0" fillId="6" borderId="0" xfId="0" applyNumberFormat="1" applyFill="1" applyBorder="1"/>
    <xf numFmtId="0" fontId="2" fillId="0" borderId="0" xfId="0" applyFont="1" applyAlignment="1">
      <alignment horizontal="center"/>
    </xf>
    <xf numFmtId="0" fontId="12" fillId="0" borderId="0" xfId="0" applyFont="1" applyBorder="1" applyAlignment="1">
      <alignment horizontal="center"/>
    </xf>
    <xf numFmtId="0" fontId="5" fillId="0" borderId="0" xfId="1" applyAlignment="1" applyProtection="1"/>
    <xf numFmtId="0" fontId="10" fillId="0" borderId="0" xfId="0" applyNumberFormat="1" applyFont="1" applyBorder="1" applyAlignment="1">
      <alignment horizontal="center"/>
    </xf>
    <xf numFmtId="0" fontId="14" fillId="0" borderId="0" xfId="0" applyFont="1" applyBorder="1" applyAlignment="1">
      <alignment horizontal="center"/>
    </xf>
    <xf numFmtId="0" fontId="14" fillId="0" borderId="0" xfId="0" applyNumberFormat="1" applyFont="1" applyBorder="1" applyAlignment="1">
      <alignment horizontal="center"/>
    </xf>
    <xf numFmtId="0" fontId="0" fillId="0" borderId="0" xfId="0" applyNumberFormat="1" applyBorder="1" applyAlignment="1">
      <alignment horizontal="center" shrinkToFit="1"/>
    </xf>
    <xf numFmtId="0" fontId="0" fillId="0" borderId="0" xfId="0" applyNumberFormat="1" applyBorder="1" applyAlignment="1">
      <alignment horizontal="center"/>
    </xf>
    <xf numFmtId="0" fontId="12" fillId="0" borderId="0" xfId="0" applyFont="1" applyBorder="1" applyAlignment="1">
      <alignment horizontal="right" shrinkToFit="1"/>
    </xf>
    <xf numFmtId="0" fontId="9" fillId="0" borderId="0" xfId="0" applyFont="1" applyBorder="1" applyAlignment="1">
      <alignment horizontal="right" shrinkToFit="1"/>
    </xf>
    <xf numFmtId="0" fontId="2" fillId="0" borderId="0" xfId="0" applyNumberFormat="1" applyFont="1" applyBorder="1"/>
    <xf numFmtId="14" fontId="2" fillId="7" borderId="0" xfId="0" quotePrefix="1" applyNumberFormat="1" applyFont="1" applyFill="1" applyBorder="1" applyAlignment="1">
      <alignment horizontal="left" indent="2"/>
    </xf>
    <xf numFmtId="14" fontId="0" fillId="7" borderId="0" xfId="0" applyNumberFormat="1" applyFill="1" applyBorder="1"/>
    <xf numFmtId="14" fontId="0" fillId="7" borderId="0" xfId="0" applyNumberFormat="1" applyFill="1" applyBorder="1" applyAlignment="1">
      <alignment horizontal="right"/>
    </xf>
    <xf numFmtId="0" fontId="13" fillId="7" borderId="0" xfId="0" applyFont="1" applyFill="1" applyBorder="1"/>
    <xf numFmtId="0" fontId="2" fillId="0" borderId="0" xfId="0" applyFont="1" applyAlignment="1">
      <alignment horizontal="right" indent="1"/>
    </xf>
    <xf numFmtId="0" fontId="7" fillId="5" borderId="0" xfId="0" applyFont="1" applyFill="1" applyBorder="1" applyAlignment="1">
      <alignment horizontal="center" vertical="top" wrapText="1"/>
    </xf>
    <xf numFmtId="14" fontId="0" fillId="7" borderId="0" xfId="0" applyNumberFormat="1" applyFill="1" applyAlignment="1">
      <alignment horizontal="left" indent="1"/>
    </xf>
  </cellXfs>
  <cellStyles count="2">
    <cellStyle name="Hiperłącze" xfId="1" builtinId="8"/>
    <cellStyle name="Normalny" xfId="0" builtinId="0"/>
  </cellStyles>
  <dxfs count="59">
    <dxf>
      <numFmt numFmtId="3" formatCode="#,##0"/>
      <alignment horizontal="right" vertical="bottom" textRotation="0" wrapText="0" indent="0" justifyLastLine="0" shrinkToFit="1" readingOrder="0"/>
    </dxf>
    <dxf>
      <numFmt numFmtId="19" formatCode="d/mm/yyyy"/>
      <alignment horizontal="right" vertical="bottom" textRotation="0" wrapText="0" indent="0" justifyLastLine="0" shrinkToFit="1" readingOrder="0"/>
    </dxf>
    <dxf>
      <numFmt numFmtId="4" formatCode="#,##0.00"/>
      <alignment horizontal="right" vertical="bottom" textRotation="0" wrapText="0" indent="0" justifyLastLine="0" shrinkToFit="1" readingOrder="0"/>
    </dxf>
    <dxf>
      <numFmt numFmtId="4" formatCode="#,##0.00"/>
      <alignment horizontal="right" vertical="bottom" textRotation="0" wrapText="0" indent="0" justifyLastLine="0" shrinkToFit="1" readingOrder="0"/>
    </dxf>
    <dxf>
      <numFmt numFmtId="4" formatCode="#,##0.00"/>
      <alignment horizontal="right" vertical="bottom" textRotation="0" wrapText="0" indent="0" justifyLastLine="0" shrinkToFit="1" readingOrder="0"/>
    </dxf>
    <dxf>
      <numFmt numFmtId="4" formatCode="#,##0.00"/>
      <alignment horizontal="right" vertical="bottom" textRotation="0" wrapText="0" indent="0" justifyLastLine="0" shrinkToFit="1" readingOrder="0"/>
    </dxf>
    <dxf>
      <numFmt numFmtId="19" formatCode="d/mm/yyyy"/>
      <alignment horizontal="right" vertical="bottom" textRotation="0" wrapText="0" indent="0" justifyLastLine="0" shrinkToFit="1" readingOrder="0"/>
    </dxf>
    <dxf>
      <numFmt numFmtId="0" formatCode="General"/>
      <alignment horizontal="center" vertical="bottom" textRotation="0" wrapText="0" indent="0" justifyLastLine="0" shrinkToFit="1" readingOrder="0"/>
    </dxf>
    <dxf>
      <alignment horizontal="right" vertical="bottom" textRotation="0" wrapText="0" indent="0" justifyLastLine="0" shrinkToFit="1" readingOrder="0"/>
    </dxf>
    <dxf>
      <alignment horizontal="right" vertical="bottom" textRotation="0" wrapText="0" indent="0" justifyLastLine="0" shrinkToFit="1" readingOrder="0"/>
    </dxf>
    <dxf>
      <alignment horizontal="right" vertical="bottom" textRotation="0" wrapText="0" indent="0" justifyLastLine="0" shrinkToFit="1" readingOrder="0"/>
    </dxf>
    <dxf>
      <alignment horizontal="right" vertical="bottom" textRotation="0" wrapText="0" indent="0" justifyLastLine="0" shrinkToFit="1"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1" readingOrder="0"/>
    </dxf>
    <dxf>
      <numFmt numFmtId="0" formatCode="General"/>
      <alignment horizontal="center" vertical="bottom" textRotation="0" wrapText="0" indent="0" justifyLastLine="0" shrinkToFit="1" readingOrder="0"/>
    </dxf>
    <dxf>
      <alignment horizontal="general" vertical="bottom" textRotation="0" wrapText="0" indent="0" justifyLastLine="0" shrinkToFit="1" readingOrder="0"/>
    </dxf>
    <dxf>
      <alignment horizontal="general" vertical="bottom" textRotation="0" wrapText="0" indent="0" justifyLastLine="0" shrinkToFit="1" readingOrder="0"/>
    </dxf>
    <dxf>
      <alignment horizontal="general" vertical="bottom" textRotation="0" wrapText="0" indent="0" justifyLastLine="0" shrinkToFit="1" readingOrder="0"/>
    </dxf>
    <dxf>
      <numFmt numFmtId="19" formatCode="d/mm/yyyy"/>
      <alignment horizontal="right" vertical="bottom" textRotation="0" wrapText="0" indent="0" justifyLastLine="0" shrinkToFit="0" readingOrder="0"/>
    </dxf>
    <dxf>
      <alignment horizontal="general" vertical="bottom" textRotation="0" wrapText="0" indent="0" justifyLastLine="0" shrinkToFit="1" readingOrder="0"/>
    </dxf>
    <dxf>
      <font>
        <b val="0"/>
        <i val="0"/>
        <strike val="0"/>
        <condense val="0"/>
        <extend val="0"/>
        <outline val="0"/>
        <shadow val="0"/>
        <u val="none"/>
        <vertAlign val="baseline"/>
        <sz val="8"/>
        <color auto="1"/>
        <name val="Courier New"/>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Courier New"/>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Courier New"/>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auto="1"/>
        <name val="Courier New"/>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Courier New"/>
        <scheme val="none"/>
      </font>
      <alignment horizontal="center" vertical="bottom" textRotation="0" wrapText="0" indent="0" justifyLastLine="0" shrinkToFit="0" readingOrder="0"/>
    </dxf>
    <dxf>
      <alignment horizontal="general" vertical="bottom" textRotation="0" wrapText="0" indent="0" justifyLastLine="0" shrinkToFit="1" readingOrder="0"/>
    </dxf>
    <dxf>
      <font>
        <b val="0"/>
        <i val="0"/>
        <strike val="0"/>
        <condense val="0"/>
        <extend val="0"/>
        <outline val="0"/>
        <shadow val="0"/>
        <u val="none"/>
        <vertAlign val="baseline"/>
        <sz val="10"/>
        <color auto="1"/>
        <name val="Courier New"/>
        <scheme val="none"/>
      </font>
    </dxf>
    <dxf>
      <numFmt numFmtId="19" formatCode="d/mm/yyyy"/>
    </dxf>
    <dxf>
      <numFmt numFmtId="19" formatCode="d/mm/yyyy"/>
      <alignment horizontal="right" vertical="bottom" textRotation="0" wrapText="0" indent="0" justifyLastLine="0" shrinkToFit="0" readingOrder="0"/>
    </dxf>
    <dxf>
      <numFmt numFmtId="19" formatCode="d/mm/yyyy"/>
    </dxf>
    <dxf>
      <numFmt numFmtId="19" formatCode="d/mm/yyyy"/>
      <alignment horizontal="right" textRotation="0" relativeIndent="1" justifyLastLine="0" shrinkToFit="0" readingOrder="0"/>
    </dxf>
    <dxf>
      <numFmt numFmtId="0" formatCode="General"/>
    </dxf>
    <dxf>
      <numFmt numFmtId="164" formatCode="#."/>
    </dxf>
    <dxf>
      <border outline="0">
        <left style="dashed">
          <color indexed="64"/>
        </left>
      </border>
    </dxf>
    <dxf>
      <alignmen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ndense val="0"/>
        <extend val="0"/>
        <color indexed="9"/>
      </font>
    </dxf>
    <dxf>
      <fill>
        <patternFill patternType="solid">
          <fgColor theme="5" tint="0.79998168889431442"/>
          <bgColor theme="5" tint="0.79998168889431442"/>
        </patternFill>
      </fill>
    </dxf>
    <dxf>
      <fill>
        <patternFill>
          <bgColor rgb="FFFBE1E2"/>
        </patternFill>
      </fill>
    </dxf>
    <dxf>
      <font>
        <b/>
        <color theme="1"/>
      </font>
    </dxf>
    <dxf>
      <font>
        <b/>
        <color theme="1"/>
      </font>
    </dxf>
    <dxf>
      <font>
        <b/>
        <color theme="1"/>
      </font>
      <border>
        <top style="double">
          <color theme="5"/>
        </top>
      </border>
    </dxf>
    <dxf>
      <font>
        <b/>
        <color theme="0"/>
      </font>
      <fill>
        <patternFill>
          <fgColor rgb="FFD71920"/>
          <bgColor rgb="FFD71920"/>
        </patternFill>
      </fill>
    </dxf>
    <dxf>
      <font>
        <color theme="1"/>
      </font>
      <border>
        <left style="thin">
          <color rgb="FFF7BBBE"/>
        </left>
        <right style="thin">
          <color rgb="FFF7BBBE"/>
        </right>
        <top style="thin">
          <color rgb="FFF7BBBE"/>
        </top>
        <bottom style="thin">
          <color rgb="FFF7BBBE"/>
        </bottom>
        <horizontal style="thin">
          <color theme="5" tint="0.39997558519241921"/>
        </horizontal>
      </border>
    </dxf>
    <dxf>
      <fill>
        <patternFill patternType="solid">
          <fgColor theme="5" tint="0.79998168889431442"/>
          <bgColor theme="5" tint="0.79998168889431442"/>
        </patternFill>
      </fill>
    </dxf>
    <dxf>
      <fill>
        <patternFill>
          <bgColor rgb="FFFBE1E2"/>
        </patternFill>
      </fill>
    </dxf>
    <dxf>
      <font>
        <b/>
        <color theme="1"/>
      </font>
    </dxf>
    <dxf>
      <font>
        <b/>
        <color theme="1"/>
      </font>
    </dxf>
    <dxf>
      <font>
        <b/>
        <color theme="1"/>
      </font>
      <border>
        <top style="double">
          <color theme="5"/>
        </top>
      </border>
    </dxf>
    <dxf>
      <font>
        <b/>
        <color theme="0"/>
      </font>
      <fill>
        <patternFill>
          <fgColor rgb="FFD71920"/>
          <bgColor rgb="FFD71920"/>
        </patternFill>
      </fill>
    </dxf>
    <dxf>
      <font>
        <color theme="1"/>
      </font>
      <border>
        <left style="thin">
          <color rgb="FFF7BBBE"/>
        </left>
        <right style="thin">
          <color rgb="FFF7BBBE"/>
        </right>
        <top style="thin">
          <color rgb="FFF7BBBE"/>
        </top>
        <bottom style="thin">
          <color rgb="FFF7BBBE"/>
        </bottom>
        <horizontal style="thin">
          <color theme="5" tint="0.39997558519241921"/>
        </horizontal>
      </border>
    </dxf>
  </dxfs>
  <tableStyles count="2" defaultTableStyle="TableStyleMedium2" defaultPivotStyle="PivotStyleLight16">
    <tableStyle name="PekaoTFI_DKF" pivot="0" count="7" xr9:uid="{00000000-0011-0000-FFFF-FFFF00000000}">
      <tableStyleElement type="wholeTable" dxfId="58"/>
      <tableStyleElement type="headerRow" dxfId="57"/>
      <tableStyleElement type="totalRow" dxfId="56"/>
      <tableStyleElement type="firstColumn" dxfId="55"/>
      <tableStyleElement type="lastColumn" dxfId="54"/>
      <tableStyleElement type="firstRowStripe" dxfId="53"/>
      <tableStyleElement type="firstColumnStripe" dxfId="52"/>
    </tableStyle>
    <tableStyle name="PekaoTFI_DKF 2" pivot="0" count="7" xr9:uid="{00000000-0011-0000-FFFF-FFFF00000000}">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3286125</xdr:colOff>
      <xdr:row>0</xdr:row>
      <xdr:rowOff>123825</xdr:rowOff>
    </xdr:from>
    <xdr:to>
      <xdr:col>4</xdr:col>
      <xdr:colOff>220504</xdr:colOff>
      <xdr:row>2</xdr:row>
      <xdr:rowOff>203676</xdr:rowOff>
    </xdr:to>
    <xdr:pic>
      <xdr:nvPicPr>
        <xdr:cNvPr id="2" name="Obraz 1">
          <a:extLst>
            <a:ext uri="{FF2B5EF4-FFF2-40B4-BE49-F238E27FC236}">
              <a16:creationId xmlns:a16="http://schemas.microsoft.com/office/drawing/2014/main" id="{29844050-D5BD-4DFA-B302-2204A70972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23825"/>
          <a:ext cx="2668429" cy="470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Dzialy/FA/InformacjeOFunduszach/Fundusz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tawki MGM FEE (POUFNE)_OLD"/>
      <sheetName val="REGON NIP (FUNDUSZE LIVE)"/>
      <sheetName val="Numery - trades"/>
      <sheetName val="Summary ID (POUFNE)"/>
      <sheetName val="Stawki mgm fee (POUFNE)"/>
      <sheetName val="MTH-END NAV"/>
      <sheetName val="Dane"/>
      <sheetName val="Zmiany nazw 2018"/>
      <sheetName val="Nazwy 20131128"/>
      <sheetName val="LEI - KDPW list 20171212"/>
      <sheetName val="Dane do zapisów"/>
      <sheetName val="Stawki mgm fee - CTRL"/>
      <sheetName val="20201231 NOWE JU"/>
      <sheetName val="Stawki mgm 20201231"/>
      <sheetName val="20201231 Zmiany mgm fee"/>
      <sheetName val="Lista FI - UKNF 20221014"/>
      <sheetName val="CBL"/>
      <sheetName val="Pekao TFI Funds"/>
      <sheetName val="About registration and comp"/>
      <sheetName val="IKE etc"/>
      <sheetName val="Zestawienie ID_WWW"/>
      <sheetName val="PTFI Contact details"/>
      <sheetName val="Short names"/>
      <sheetName val="JU - kategorie"/>
      <sheetName val="Lista JU"/>
      <sheetName val="Dane do sprawoz"/>
      <sheetName val="KII-Aktualne"/>
      <sheetName val="ISIN"/>
      <sheetName val="WKC, OB"/>
      <sheetName val="ID KNF"/>
      <sheetName val="LEI"/>
      <sheetName val="Rachunki podstawowe"/>
      <sheetName val="Rachunki (Rozliczeniowe w wal)"/>
      <sheetName val="Stawki"/>
      <sheetName val="Numery wycen"/>
      <sheetName val="Stawki-AVS-Publ"/>
      <sheetName val="Publikacje - stawki WZ (ALL)"/>
      <sheetName val="Publikacje - stawki mgm fee"/>
      <sheetName val="Publikacje - stawki per fee"/>
      <sheetName val="Dane funduszy - publikacje"/>
      <sheetName val="Publikacje -ozn_JU_PFS"/>
      <sheetName val="Publikacje-analiza wysył F_kat"/>
      <sheetName val="Publikacje-analiza wys  odb (2)"/>
      <sheetName val="Publikacje-ODBIORCY"/>
      <sheetName val="Pierwsza wycena JU (nowych)"/>
      <sheetName val="Dane funduszy - publikacje (ka)"/>
      <sheetName val="Dane-PUBL_ID"/>
      <sheetName val="Dane funduszy - AVS"/>
      <sheetName val="NAVHST - AVS"/>
      <sheetName val="AVS_Liczba_JU_CI"/>
      <sheetName val="Stawki_mgm_Fee_AVS"/>
      <sheetName val="AVS_Wynagrodzenie - z potrąc JU"/>
      <sheetName val="Dane Opłat - AVS"/>
      <sheetName val="Autoksięgowania AVS"/>
      <sheetName val="Fundusze - parametry strt AVS"/>
      <sheetName val="Daty istotne"/>
      <sheetName val="Informacja o papierach w AVS"/>
      <sheetName val="Kalendarz PL"/>
      <sheetName val="PPK ID, stawki"/>
      <sheetName val="Lista Funduszy ID_WWW"/>
      <sheetName val="JPMAG"/>
      <sheetName val="MarkitWire"/>
      <sheetName val="BLO ID, names"/>
      <sheetName val="Fundusze - klasyfikacja"/>
      <sheetName val="Klasyfikacja funduszy IZFIA"/>
      <sheetName val="Statute"/>
      <sheetName val="Oznaczenia PFS"/>
      <sheetName val="Ozn PFS od 30.12.2020"/>
      <sheetName val="Ozn PFS od 30.12.2020 ABEFI"/>
      <sheetName val="Depozytariusz - umowy"/>
      <sheetName val="IZFiA"/>
      <sheetName val="Daty pocz kon KAT JU"/>
      <sheetName val="NAV"/>
      <sheetName val="Umbrella - Pioneer FIO"/>
      <sheetName val="Metryka funduszu"/>
      <sheetName val="Pioneer Funds params"/>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kategoria Jednostki"/>
      <sheetName val="Stawki mgm fee w MFact -CURR"/>
      <sheetName val="Stawki mgm fee w MFact (HST)"/>
      <sheetName val="Stawki OPL MAN - AVS"/>
      <sheetName val="Pliki"/>
      <sheetName val="Słowniki"/>
      <sheetName val="Lista parametrów AVS - Fundusze"/>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s>
    <sheetDataSet>
      <sheetData sheetId="0">
        <row r="2">
          <cell r="BN2">
            <v>44865</v>
          </cell>
        </row>
        <row r="4">
          <cell r="P4" t="str">
            <v>ozn. DKF</v>
          </cell>
          <cell r="BN4" t="str">
            <v>Ostatnia inf. o NAV [tys. zł]</v>
          </cell>
        </row>
        <row r="5">
          <cell r="P5" t="str">
            <v>1FIRST</v>
          </cell>
          <cell r="BN5">
            <v>545555</v>
          </cell>
        </row>
        <row r="6">
          <cell r="P6" t="str">
            <v>01ZROW</v>
          </cell>
          <cell r="BN6">
            <v>210164</v>
          </cell>
        </row>
        <row r="7">
          <cell r="P7" t="str">
            <v>2BOND</v>
          </cell>
          <cell r="BN7">
            <v>1350559</v>
          </cell>
        </row>
        <row r="8">
          <cell r="P8" t="str">
            <v>7MONEY</v>
          </cell>
          <cell r="BN8">
            <v>2488730</v>
          </cell>
        </row>
        <row r="9">
          <cell r="P9" t="str">
            <v>15PAAS</v>
          </cell>
          <cell r="BN9">
            <v>438414</v>
          </cell>
        </row>
        <row r="10">
          <cell r="P10" t="str">
            <v>29PDS</v>
          </cell>
          <cell r="BN10">
            <v>212056</v>
          </cell>
        </row>
        <row r="11">
          <cell r="P11" t="str">
            <v>71PSI</v>
          </cell>
          <cell r="BN11">
            <v>43518</v>
          </cell>
        </row>
        <row r="12">
          <cell r="P12" t="str">
            <v>72PODA2</v>
          </cell>
          <cell r="BN12">
            <v>502499</v>
          </cell>
        </row>
        <row r="13">
          <cell r="P13" t="str">
            <v>73PPP</v>
          </cell>
          <cell r="BN13">
            <v>1760342</v>
          </cell>
        </row>
        <row r="14">
          <cell r="P14" t="str">
            <v>74PMT</v>
          </cell>
          <cell r="BN14">
            <v>93599</v>
          </cell>
        </row>
        <row r="15">
          <cell r="P15" t="str">
            <v>31CHINA</v>
          </cell>
          <cell r="BN15">
            <v>119452</v>
          </cell>
        </row>
        <row r="16">
          <cell r="P16" t="str">
            <v>34PFE</v>
          </cell>
          <cell r="BN16">
            <v>19142</v>
          </cell>
        </row>
        <row r="17">
          <cell r="P17" t="str">
            <v>35SMD</v>
          </cell>
          <cell r="BN17">
            <v>73075</v>
          </cell>
        </row>
        <row r="18">
          <cell r="P18" t="str">
            <v>36PEM</v>
          </cell>
          <cell r="BN18">
            <v>104847</v>
          </cell>
        </row>
        <row r="19">
          <cell r="P19" t="str">
            <v>38SB</v>
          </cell>
          <cell r="BN19">
            <v>382436</v>
          </cell>
        </row>
        <row r="20">
          <cell r="P20" t="str">
            <v>39PDUS</v>
          </cell>
          <cell r="BN20">
            <v>76458</v>
          </cell>
        </row>
        <row r="21">
          <cell r="P21" t="str">
            <v>43PRE</v>
          </cell>
          <cell r="BN21">
            <v>123688</v>
          </cell>
        </row>
        <row r="22">
          <cell r="P22" t="str">
            <v>44CASH</v>
          </cell>
          <cell r="BN22">
            <v>3200045</v>
          </cell>
        </row>
        <row r="23">
          <cell r="P23" t="str">
            <v>46POID</v>
          </cell>
          <cell r="BN23">
            <v>123747</v>
          </cell>
        </row>
        <row r="24">
          <cell r="P24" t="str">
            <v>48DVD</v>
          </cell>
          <cell r="BN24">
            <v>88846</v>
          </cell>
        </row>
        <row r="25">
          <cell r="P25" t="str">
            <v>49PAASZ</v>
          </cell>
          <cell r="BN25">
            <v>99111</v>
          </cell>
        </row>
        <row r="26">
          <cell r="P26" t="str">
            <v>75POS</v>
          </cell>
          <cell r="BN26">
            <v>1252629</v>
          </cell>
        </row>
        <row r="27">
          <cell r="P27" t="str">
            <v>76PB15HY</v>
          </cell>
          <cell r="BN27">
            <v>30424</v>
          </cell>
        </row>
        <row r="28">
          <cell r="P28" t="str">
            <v>77EKO</v>
          </cell>
          <cell r="BN28">
            <v>33482</v>
          </cell>
        </row>
        <row r="29">
          <cell r="P29" t="str">
            <v>91PADAR</v>
          </cell>
          <cell r="BN29">
            <v>28808</v>
          </cell>
        </row>
        <row r="30">
          <cell r="P30" t="str">
            <v>16PEI</v>
          </cell>
          <cell r="BN30">
            <v>409715</v>
          </cell>
        </row>
        <row r="31">
          <cell r="P31" t="str">
            <v>54FSFF</v>
          </cell>
          <cell r="BN31">
            <v>156257</v>
          </cell>
        </row>
        <row r="32">
          <cell r="P32" t="str">
            <v>55PSGK</v>
          </cell>
          <cell r="BN32">
            <v>306553</v>
          </cell>
        </row>
        <row r="33">
          <cell r="P33" t="str">
            <v>56PSGD</v>
          </cell>
          <cell r="BN33">
            <v>41555</v>
          </cell>
        </row>
        <row r="34">
          <cell r="P34" t="str">
            <v>5AMER</v>
          </cell>
          <cell r="BN34">
            <v>370944</v>
          </cell>
        </row>
        <row r="35">
          <cell r="P35" t="str">
            <v>9OBUSPLU</v>
          </cell>
          <cell r="BN35">
            <v>1023575</v>
          </cell>
        </row>
        <row r="36">
          <cell r="P36" t="str">
            <v>12OBEUPL</v>
          </cell>
          <cell r="BN36">
            <v>139159</v>
          </cell>
        </row>
        <row r="37">
          <cell r="P37" t="str">
            <v>20AKEU</v>
          </cell>
          <cell r="BN37">
            <v>227172</v>
          </cell>
        </row>
        <row r="38">
          <cell r="P38" t="str">
            <v>27ZRUS</v>
          </cell>
          <cell r="BN38">
            <v>213906</v>
          </cell>
        </row>
        <row r="39">
          <cell r="P39" t="str">
            <v>025PPK</v>
          </cell>
          <cell r="BN39">
            <v>59931</v>
          </cell>
        </row>
        <row r="40">
          <cell r="P40" t="str">
            <v>020PPK</v>
          </cell>
          <cell r="BN40">
            <v>1747</v>
          </cell>
        </row>
        <row r="41">
          <cell r="P41" t="str">
            <v>030PPK</v>
          </cell>
          <cell r="BN41">
            <v>85391</v>
          </cell>
        </row>
        <row r="42">
          <cell r="P42" t="str">
            <v>035PPK</v>
          </cell>
          <cell r="BN42">
            <v>108317</v>
          </cell>
        </row>
        <row r="43">
          <cell r="P43" t="str">
            <v>040PPK</v>
          </cell>
          <cell r="BN43">
            <v>97925</v>
          </cell>
        </row>
        <row r="44">
          <cell r="P44" t="str">
            <v>045PPK</v>
          </cell>
          <cell r="BN44">
            <v>72049</v>
          </cell>
        </row>
        <row r="45">
          <cell r="P45" t="str">
            <v>050PPK</v>
          </cell>
          <cell r="BN45">
            <v>44236</v>
          </cell>
        </row>
        <row r="46">
          <cell r="P46" t="str">
            <v>055PPK</v>
          </cell>
          <cell r="BN46">
            <v>23658</v>
          </cell>
        </row>
        <row r="47">
          <cell r="P47" t="str">
            <v>060PPK</v>
          </cell>
          <cell r="BN47">
            <v>7100</v>
          </cell>
        </row>
        <row r="48">
          <cell r="P48" t="str">
            <v>065PPK</v>
          </cell>
          <cell r="BN48">
            <v>420</v>
          </cell>
        </row>
        <row r="49">
          <cell r="P49" t="str">
            <v>14PODA</v>
          </cell>
          <cell r="BN49">
            <v>447052</v>
          </cell>
        </row>
        <row r="50">
          <cell r="P50" t="str">
            <v>84FIZP1</v>
          </cell>
          <cell r="BN50">
            <v>100</v>
          </cell>
        </row>
        <row r="51">
          <cell r="P51" t="str">
            <v>3AGGR</v>
          </cell>
          <cell r="BN51" t="str">
            <v/>
          </cell>
        </row>
      </sheetData>
      <sheetData sheetId="1"/>
      <sheetData sheetId="2"/>
      <sheetData sheetId="3"/>
      <sheetData sheetId="4"/>
      <sheetData sheetId="5"/>
      <sheetData sheetId="6"/>
      <sheetData sheetId="7"/>
      <sheetData sheetId="8">
        <row r="2">
          <cell r="T2" t="str">
            <v>US NAME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tawki MGM FEE (POUFNE)_OLD"/>
      <sheetName val="REGON NIP (FUNDUSZE LIVE)"/>
      <sheetName val="Numery - trades"/>
      <sheetName val="Summary ID, stawki (POUFNE)"/>
      <sheetName val="Stawki mgm fee (POUFNE)"/>
      <sheetName val="MTH-END NAV"/>
      <sheetName val="Dane"/>
      <sheetName val="Zmiany nazw 2018"/>
      <sheetName val="Nazwy 20131128"/>
      <sheetName val="LEI - KDPW list 20171212"/>
      <sheetName val="Dane do zapisów"/>
      <sheetName val="Stawki mgm fee - CTRL"/>
      <sheetName val="20201231 NOWE JU"/>
      <sheetName val="Stawki mgm 20201231"/>
      <sheetName val="20201231 Zmiany mgm fee"/>
      <sheetName val="CBL"/>
      <sheetName val="Pekao TFI Funds"/>
      <sheetName val="About registration and comp"/>
      <sheetName val="IKE etc"/>
      <sheetName val="Zestawienie ID_WWW"/>
      <sheetName val="KII"/>
      <sheetName val="PTFI Contact details"/>
      <sheetName val="Short names"/>
      <sheetName val="JU - kategorie"/>
      <sheetName val="Lista JU"/>
      <sheetName val="Dane do sprawoz"/>
      <sheetName val="ISIN"/>
      <sheetName val="WKC, OB"/>
      <sheetName val="ID KNF"/>
      <sheetName val="LEI"/>
      <sheetName val="Rachunki podstawowe"/>
      <sheetName val="Rachunki (Rozliczeniowe w wal)"/>
      <sheetName val="Stawki"/>
      <sheetName val="Numery wycen"/>
      <sheetName val="Stawki-AVS-Publ"/>
      <sheetName val="Publikacje - stawki WZ (ALL)"/>
      <sheetName val="Publikacje - stawki mgm fee"/>
      <sheetName val="Publikacje - stawki per fee"/>
      <sheetName val="Dane funduszy - publikacje"/>
      <sheetName val="Publikacje -ozn_JU_PFS"/>
      <sheetName val="Publikacje-analiza wysył F_kat"/>
      <sheetName val="Publikacje-analiza wys  odb (2)"/>
      <sheetName val="Publikacje-ODBIORCY"/>
      <sheetName val="Pierwsza wycena JU (nowych)"/>
      <sheetName val="Dane funduszy - publikacje (ka)"/>
      <sheetName val="Dane-PUBL_ID"/>
      <sheetName val="Dane funduszy - AVS"/>
      <sheetName val="NAVHST - AVS"/>
      <sheetName val="AVS_Liczba_JU_CI"/>
      <sheetName val="Stawki_mgm_Fee_AVS"/>
      <sheetName val="AVS_Wynagrodzenie - z potrąc JU"/>
      <sheetName val="Dane Opłat - AVS"/>
      <sheetName val="Autoksięgowania AVS"/>
      <sheetName val="Fundusze - parametry strt AVS"/>
      <sheetName val="Daty istotne"/>
      <sheetName val="Informacja o papierach w AVS"/>
      <sheetName val="Kalendarz PL"/>
      <sheetName val="PPK ID, stawki"/>
      <sheetName val="Lista Funduszy ID_WWW"/>
      <sheetName val="JPMAG"/>
      <sheetName val="MarkitWire"/>
      <sheetName val="BLO ID, names"/>
      <sheetName val="Fundusze - klasyfikacja"/>
      <sheetName val="Klasyfikacja funduszy IZFIA"/>
      <sheetName val="Statute"/>
      <sheetName val="Oznaczenia PFS"/>
      <sheetName val="Ozn PFS od 30.12.2020"/>
      <sheetName val="Ozn PFS od 30.12.2020 ABEFI"/>
      <sheetName val="Depozytariusz - umowy"/>
      <sheetName val="IZFiA"/>
      <sheetName val="Daty pocz kon KAT JU"/>
      <sheetName val="NAV"/>
      <sheetName val="Umbrella - Pioneer FIO"/>
      <sheetName val="Metryka funduszu"/>
      <sheetName val="Pioneer Funds params"/>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kategoria Jednostki"/>
      <sheetName val="Stawki mgm fee w MFact -CURR"/>
      <sheetName val="Stawki mgm fee w MFact (HST)"/>
      <sheetName val="Stawki OPL MAN - AVS"/>
      <sheetName val="Pliki"/>
      <sheetName val="Lista parametrów AVS - Fundusze"/>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292AD7-4F0B-464F-86FD-E1952A214EAE}" name="Tab_Public" displayName="Tab_Public" ref="C4:AQ50" totalsRowShown="0" headerRowDxfId="38" tableBorderDxfId="37">
  <autoFilter ref="C4:AQ50" xr:uid="{00000000-0009-0000-0100-000010000000}"/>
  <tableColumns count="41">
    <tableColumn id="1" xr3:uid="{38E94EB4-3206-4409-82D7-D9775537EACD}" name="lp." dataDxfId="36">
      <calculatedColumnFormula>IF(AND(OR(VALUE(SUM(Tab_Public[[#This Row],[data rejestracji]]))&lt;&gt;0,VALUE(SUM(Tab_Public[[#This Row],[data pierwszej wyceny]]))&lt;&gt;0),AND(Tab_Public[[#This Row],[wyrejestrowanie]]="",Tab_Public[[#This Row],[ost wycena]]="")),MAX(C$3:C4)+1,"")</calculatedColumnFormula>
    </tableColumn>
    <tableColumn id="2" xr3:uid="{DF1911E4-D5A7-4FA1-A886-579D2DA68785}" name="Nazwa funduszu" dataDxfId="35"/>
    <tableColumn id="3" xr3:uid="{34A45CDF-472B-4920-8239-1E24ACEE2AEC}" name="data pierwszej wyceny" dataDxfId="34"/>
    <tableColumn id="4" xr3:uid="{4482537C-A244-451D-8B7E-98F3C5D36FBC}" name="data rejestracji" dataDxfId="33"/>
    <tableColumn id="5" xr3:uid="{FBD277C5-3121-4C13-8539-B2C11751F6B1}" name="ost wycena" dataDxfId="32"/>
    <tableColumn id="6" xr3:uid="{C5781F36-1171-4A92-922F-E8A42091B205}" name="wyrejestrowanie" dataDxfId="31"/>
    <tableColumn id="7" xr3:uid="{A4449FF0-A310-408C-B697-EA123BC04B8B}" name="kod ISIN Ju kat. A" dataDxfId="30"/>
    <tableColumn id="8" xr3:uid="{D57E40EE-9E97-4608-97C3-3FD7E8AD4A50}" name="Rfi" dataDxfId="29"/>
    <tableColumn id="9" xr3:uid="{C2A2082B-CD21-4FDC-BB14-20CA14258219}" name="NIP"/>
    <tableColumn id="10" xr3:uid="{BEEAA3BD-FF68-4AB6-A193-ED779CB31369}" name="REGON" dataDxfId="28"/>
    <tableColumn id="65" xr3:uid="{57D84470-1B43-4F8F-9CE5-B25FB8F6B99B}" name="EMIR - LEI / KEI" dataDxfId="27"/>
    <tableColumn id="66" xr3:uid="{4110C0FD-551B-4B41-94ED-70658EDAE94F}" name="numer krajowy (KNF)" dataDxfId="26"/>
    <tableColumn id="61" xr3:uid="{A343F59A-F0E0-4FEB-AD48-8553AE1FB09F}" name="ozn. w Bloombergu" dataDxfId="25"/>
    <tableColumn id="11" xr3:uid="{1E216275-DF43-4BFC-A4D3-B26E2F1E18A8}" name="ozn. DKF" dataDxfId="24"/>
    <tableColumn id="12" xr3:uid="{52BE5F29-0FA7-40F1-B990-2F0DD471403E}" name="IZFiA - ozn." dataDxfId="23"/>
    <tableColumn id="13" xr3:uid="{1A6ED039-D815-4385-8D8F-0FF2A8E64420}" name="Kolumna2" dataDxfId="22"/>
    <tableColumn id="48" xr3:uid="{3CCD1630-648D-43BF-99F0-39BDFA5F6DC3}" name="ozn. Morningstar" dataDxfId="21"/>
    <tableColumn id="14" xr3:uid="{486E7270-DD83-4907-857B-DEE671DE8DB1}" name="Kolumna3" dataDxfId="20"/>
    <tableColumn id="15" xr3:uid="{F8C1EF92-053F-4D96-A71E-8B40D65198AE}" name="nazwa angielska"/>
    <tableColumn id="16" xr3:uid="{71632DD4-C9E0-4571-9CE5-3F16AA6BC3EA}" name="Opis w Bloombergu (ang)"/>
    <tableColumn id="17" xr3:uid="{D704D596-707D-4734-9C44-68B80BBCE7F9}" name="."/>
    <tableColumn id="20" xr3:uid="{FE780B7A-09CE-45DC-963F-09EAA6E0B552}" name="Depozytariusz" dataDxfId="19"/>
    <tableColumn id="21" xr3:uid="{A897412E-81E5-44FE-BE08-AD20FF7E4A80}" name="decyzja / zgoda KNF" dataDxfId="18"/>
    <tableColumn id="22" xr3:uid="{BBF862D3-2B1A-469C-AEFC-0ED4562CC855}" name="ozn decyzji KNF" dataDxfId="17"/>
    <tableColumn id="24" xr3:uid="{012233E8-61A8-4C39-885B-2E00ACCC4B71}" name="subfundusz" dataDxfId="16"/>
    <tableColumn id="25" xr3:uid="{A03818FE-4DEF-4043-A589-450597A74368}" name="fundusz" dataDxfId="15"/>
    <tableColumn id="56" xr3:uid="{C66E7787-FAC6-4395-90CB-612E2A24E138}" name="PW" dataDxfId="14"/>
    <tableColumn id="57" xr3:uid="{D96D1789-DFE9-4228-805C-690BE51530F7}" name="CIS" dataDxfId="13"/>
    <tableColumn id="26" xr3:uid="{88D8F129-C851-4C16-845D-4C21451508F2}" name="zbywane JU" dataDxfId="12"/>
    <tableColumn id="27" xr3:uid="{AC776612-6ECC-411E-A90C-455706D505C7}" name="typ funduszu" dataDxfId="11"/>
    <tableColumn id="18" xr3:uid="{8E809AC7-B04B-46CA-9AA4-5FF958994928}" name="SUBFUND" dataDxfId="10"/>
    <tableColumn id="19" xr3:uid="{F9C4503E-22B5-4D33-8BDD-7F5B6542628E}" name="EMIR FC" dataDxfId="9"/>
    <tableColumn id="23" xr3:uid="{8AEC5D6E-6E03-41E9-AB23-15B83C0D1915}" name="EMIR type" dataDxfId="8"/>
    <tableColumn id="70" xr3:uid="{022E2DAF-19E9-478C-9E07-F4DB70320EDD}" name="US GIIN" dataDxfId="7"/>
    <tableColumn id="63" xr3:uid="{4FF7C4CB-A082-4DA3-BEBB-0628B72744E4}" name="data pierwszej wyceny2" dataDxfId="6"/>
    <tableColumn id="58" xr3:uid="{B7790FAF-34D7-4CF8-803A-7B13A8993C06}" name="Wart. pierwszej wyceny" dataDxfId="5"/>
    <tableColumn id="64" xr3:uid="{BAB6C265-B4C9-4CD8-A043-B0B87D180291}" name="data pierwszej wyceny nie-zł " dataDxfId="4"/>
    <tableColumn id="60" xr3:uid="{25A5A142-7598-4F8E-86C1-A00AA73E84DF}" name="piewsza wycena w wal. obcej" dataDxfId="3"/>
    <tableColumn id="62" xr3:uid="{8E585316-5C4A-4883-B94B-7C07E76C0F7E}" name="2. waluta" dataDxfId="2"/>
    <tableColumn id="59" xr3:uid="{F7D51751-D1B9-4058-802A-8E339417959E}" name="…" dataDxfId="1"/>
    <tableColumn id="44" xr3:uid="{B9D04126-9B5E-4E20-B36D-065140D63BF3}" name="Ostatnia inf. o NAV [tys. zł]" dataDxfId="0">
      <calculatedColumnFormula>INDEX('[2]Dane REGON NIP (PUBLIC)'!$BN$4:$BN$51,MATCH(Tab_Public[[#This Row],[ozn. DKF]],'[2]Dane REGON NIP (PUBLIC)'!$P$4:$P$51,0),1)</calculatedColumnFormula>
    </tableColumn>
  </tableColumns>
  <tableStyleInfo name="PekaoTFI_DKF"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ekaotfi.pl/dokumenty/archiwum?open-tab=2" TargetMode="External"/><Relationship Id="rId1" Type="http://schemas.openxmlformats.org/officeDocument/2006/relationships/hyperlink" Target="https://www.knf.gov.pl/podmioty/wyszukiwarka_podmiotow"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8BBB-03DE-44F4-B8E6-02565F87F90D}">
  <sheetPr>
    <tabColor rgb="FF006699"/>
    <pageSetUpPr fitToPage="1"/>
  </sheetPr>
  <dimension ref="A1:CO54"/>
  <sheetViews>
    <sheetView tabSelected="1" zoomScaleNormal="100" workbookViewId="0">
      <pane xSplit="4" ySplit="4" topLeftCell="E5" activePane="bottomRight" state="frozen"/>
      <selection activeCell="B1" sqref="B1"/>
      <selection pane="topRight" activeCell="E1" sqref="E1"/>
      <selection pane="bottomLeft" activeCell="B5" sqref="B5"/>
      <selection pane="bottomRight" activeCell="D5" sqref="D5"/>
    </sheetView>
  </sheetViews>
  <sheetFormatPr defaultColWidth="0" defaultRowHeight="12.75" outlineLevelCol="1" x14ac:dyDescent="0.2"/>
  <cols>
    <col min="1" max="1" width="4.42578125" style="1" hidden="1" customWidth="1" outlineLevel="1"/>
    <col min="2" max="2" width="1.42578125" style="1" customWidth="1" collapsed="1"/>
    <col min="3" max="3" width="5" style="1" customWidth="1"/>
    <col min="4" max="4" width="86" customWidth="1"/>
    <col min="5" max="5" width="15.140625" customWidth="1"/>
    <col min="6" max="6" width="15.42578125" hidden="1" customWidth="1" outlineLevel="1"/>
    <col min="7" max="7" width="12.42578125" hidden="1" customWidth="1" outlineLevel="1"/>
    <col min="8" max="8" width="13.5703125" hidden="1" customWidth="1" outlineLevel="1"/>
    <col min="9" max="9" width="17.140625" customWidth="1" collapsed="1"/>
    <col min="10" max="10" width="8.42578125" customWidth="1"/>
    <col min="11" max="11" width="13.28515625" customWidth="1"/>
    <col min="12" max="12" width="13.7109375" customWidth="1"/>
    <col min="13" max="13" width="26.28515625" customWidth="1"/>
    <col min="14" max="14" width="13.7109375" customWidth="1"/>
    <col min="15" max="15" width="17" customWidth="1"/>
    <col min="16" max="16" width="10" customWidth="1"/>
    <col min="17" max="17" width="11.7109375" customWidth="1"/>
    <col min="19" max="19" width="9.85546875" customWidth="1"/>
    <col min="21" max="22" width="65.5703125" customWidth="1"/>
    <col min="23" max="23" width="12.28515625" customWidth="1"/>
    <col min="24" max="24" width="30.28515625" hidden="1" customWidth="1" outlineLevel="1"/>
    <col min="25" max="25" width="17.28515625" hidden="1" customWidth="1" outlineLevel="1"/>
    <col min="26" max="26" width="31.85546875" hidden="1" customWidth="1" outlineLevel="1"/>
    <col min="27" max="27" width="35.5703125" customWidth="1" collapsed="1"/>
    <col min="28" max="28" width="48.5703125" customWidth="1"/>
    <col min="29" max="30" width="7.7109375" style="6" customWidth="1"/>
    <col min="31" max="31" width="12.140625" style="6" customWidth="1"/>
    <col min="32" max="35" width="9.5703125" style="6" customWidth="1"/>
    <col min="36" max="36" width="16.5703125" customWidth="1"/>
    <col min="37" max="37" width="19" customWidth="1"/>
    <col min="38" max="39" width="12.140625" customWidth="1"/>
    <col min="40" max="41" width="12.140625" style="7" customWidth="1"/>
    <col min="42" max="42" width="4.140625" style="7" customWidth="1"/>
    <col min="43" max="43" width="17.7109375" style="7" customWidth="1"/>
    <col min="44" max="44" width="10.7109375" hidden="1" customWidth="1" outlineLevel="1"/>
    <col min="45" max="45" width="3.28515625" customWidth="1" collapsed="1"/>
    <col min="46" max="53" width="9.140625" hidden="1" customWidth="1"/>
    <col min="54" max="57" width="0" hidden="1" customWidth="1"/>
    <col min="58" max="65" width="9.140625" hidden="1" customWidth="1"/>
    <col min="66" max="77" width="0" hidden="1" customWidth="1"/>
    <col min="78" max="81" width="9.140625" hidden="1" customWidth="1"/>
    <col min="82" max="93" width="0" hidden="1" customWidth="1"/>
    <col min="94" max="16384" width="9.140625" hidden="1"/>
  </cols>
  <sheetData>
    <row r="1" spans="1:44" ht="18" x14ac:dyDescent="0.25">
      <c r="D1" s="2" t="s">
        <v>0</v>
      </c>
      <c r="E1" s="2"/>
      <c r="F1" s="2"/>
      <c r="G1" s="2"/>
      <c r="H1" s="2"/>
      <c r="I1" s="59" t="s">
        <v>590</v>
      </c>
      <c r="J1" s="61">
        <v>44869</v>
      </c>
      <c r="K1" s="61"/>
      <c r="L1" s="3" t="s">
        <v>1</v>
      </c>
      <c r="M1" s="4" t="s">
        <v>65</v>
      </c>
      <c r="N1" s="5" t="s">
        <v>66</v>
      </c>
      <c r="O1" t="s">
        <v>2</v>
      </c>
      <c r="AQ1" s="46" t="s">
        <v>579</v>
      </c>
    </row>
    <row r="2" spans="1:44" x14ac:dyDescent="0.2">
      <c r="N2" s="46" t="s">
        <v>580</v>
      </c>
      <c r="AG2"/>
      <c r="AH2" s="3" t="s">
        <v>569</v>
      </c>
      <c r="AI2" s="44" t="s">
        <v>570</v>
      </c>
      <c r="AQ2" s="8">
        <f ca="1">+'[1]Dane REGON NIP (PUBLIC)'!$BN$2</f>
        <v>44865</v>
      </c>
    </row>
    <row r="3" spans="1:44" s="14" customFormat="1" ht="21" x14ac:dyDescent="0.2">
      <c r="A3" s="9" t="s">
        <v>3</v>
      </c>
      <c r="B3" s="9"/>
      <c r="C3" s="10"/>
      <c r="D3" s="11" t="s">
        <v>4</v>
      </c>
      <c r="E3" s="12" t="s">
        <v>5</v>
      </c>
      <c r="F3" s="12" t="s">
        <v>6</v>
      </c>
      <c r="G3" s="12" t="s">
        <v>7</v>
      </c>
      <c r="H3" s="12" t="s">
        <v>8</v>
      </c>
      <c r="I3" s="13" t="s">
        <v>68</v>
      </c>
      <c r="J3" s="13" t="s">
        <v>9</v>
      </c>
      <c r="K3" s="13" t="s">
        <v>10</v>
      </c>
      <c r="L3" s="13" t="s">
        <v>11</v>
      </c>
      <c r="M3" s="13" t="s">
        <v>67</v>
      </c>
      <c r="N3" s="13" t="s">
        <v>12</v>
      </c>
      <c r="O3" s="12" t="s">
        <v>13</v>
      </c>
      <c r="P3" s="12" t="s">
        <v>14</v>
      </c>
      <c r="Q3" s="12" t="s">
        <v>15</v>
      </c>
      <c r="S3" s="12" t="s">
        <v>16</v>
      </c>
      <c r="U3" s="10" t="s">
        <v>69</v>
      </c>
      <c r="V3" s="10" t="s">
        <v>17</v>
      </c>
      <c r="W3" s="9"/>
      <c r="X3" s="10" t="s">
        <v>18</v>
      </c>
      <c r="Y3" s="10" t="s">
        <v>578</v>
      </c>
      <c r="Z3" s="10"/>
      <c r="AA3" s="10"/>
      <c r="AB3" s="10"/>
      <c r="AC3" s="60" t="s">
        <v>19</v>
      </c>
      <c r="AD3" s="60"/>
      <c r="AE3" s="10" t="s">
        <v>20</v>
      </c>
      <c r="AF3" s="10" t="s">
        <v>21</v>
      </c>
      <c r="AG3" s="13"/>
      <c r="AH3" s="13" t="s">
        <v>571</v>
      </c>
      <c r="AI3" s="13" t="s">
        <v>572</v>
      </c>
      <c r="AK3" s="15" t="s">
        <v>22</v>
      </c>
      <c r="AL3" s="16" t="s">
        <v>22</v>
      </c>
      <c r="AM3" s="16" t="s">
        <v>23</v>
      </c>
      <c r="AN3" s="16" t="s">
        <v>24</v>
      </c>
      <c r="AO3" s="16" t="s">
        <v>25</v>
      </c>
      <c r="AQ3" s="15" t="s">
        <v>26</v>
      </c>
      <c r="AR3" s="9"/>
    </row>
    <row r="4" spans="1:44" s="22" customFormat="1" ht="44.25" customHeight="1" x14ac:dyDescent="0.2">
      <c r="A4" s="17"/>
      <c r="B4" s="17"/>
      <c r="C4" s="18" t="s">
        <v>27</v>
      </c>
      <c r="D4" s="19" t="s">
        <v>28</v>
      </c>
      <c r="E4" s="20" t="s">
        <v>29</v>
      </c>
      <c r="F4" s="18" t="s">
        <v>30</v>
      </c>
      <c r="G4" s="18" t="s">
        <v>31</v>
      </c>
      <c r="H4" s="18" t="s">
        <v>32</v>
      </c>
      <c r="I4" s="18" t="s">
        <v>33</v>
      </c>
      <c r="J4" s="21" t="s">
        <v>34</v>
      </c>
      <c r="K4" s="21" t="s">
        <v>35</v>
      </c>
      <c r="L4" s="21" t="s">
        <v>36</v>
      </c>
      <c r="M4" s="18" t="s">
        <v>37</v>
      </c>
      <c r="N4" s="21" t="s">
        <v>38</v>
      </c>
      <c r="O4" s="18" t="s">
        <v>39</v>
      </c>
      <c r="P4" s="18" t="s">
        <v>40</v>
      </c>
      <c r="Q4" s="18" t="s">
        <v>41</v>
      </c>
      <c r="R4" s="22" t="s">
        <v>42</v>
      </c>
      <c r="S4" s="18" t="s">
        <v>43</v>
      </c>
      <c r="T4" s="22" t="s">
        <v>44</v>
      </c>
      <c r="U4" s="19" t="s">
        <v>45</v>
      </c>
      <c r="V4" s="19" t="s">
        <v>46</v>
      </c>
      <c r="W4" s="17" t="s">
        <v>47</v>
      </c>
      <c r="X4" s="19" t="s">
        <v>48</v>
      </c>
      <c r="Y4" s="18" t="s">
        <v>49</v>
      </c>
      <c r="Z4" s="19" t="s">
        <v>50</v>
      </c>
      <c r="AA4" s="19" t="s">
        <v>51</v>
      </c>
      <c r="AB4" s="19" t="s">
        <v>52</v>
      </c>
      <c r="AC4" s="21" t="s">
        <v>53</v>
      </c>
      <c r="AD4" s="21" t="s">
        <v>54</v>
      </c>
      <c r="AE4" s="19" t="s">
        <v>55</v>
      </c>
      <c r="AF4" s="19" t="s">
        <v>56</v>
      </c>
      <c r="AG4" s="18" t="s">
        <v>573</v>
      </c>
      <c r="AH4" s="21" t="s">
        <v>571</v>
      </c>
      <c r="AI4" s="21" t="s">
        <v>574</v>
      </c>
      <c r="AJ4" s="21" t="s">
        <v>57</v>
      </c>
      <c r="AK4" s="23" t="s">
        <v>58</v>
      </c>
      <c r="AL4" s="24" t="s">
        <v>59</v>
      </c>
      <c r="AM4" s="24" t="s">
        <v>60</v>
      </c>
      <c r="AN4" s="24" t="s">
        <v>61</v>
      </c>
      <c r="AO4" s="24" t="s">
        <v>62</v>
      </c>
      <c r="AP4" s="22" t="s">
        <v>64</v>
      </c>
      <c r="AQ4" s="23" t="s">
        <v>63</v>
      </c>
    </row>
    <row r="5" spans="1:44" s="1" customFormat="1" ht="13.5" customHeight="1" x14ac:dyDescent="0.25">
      <c r="A5" s="1">
        <v>1</v>
      </c>
      <c r="C5" s="25">
        <f ca="1">IF(AND(OR(VALUE(SUM(Tab_Public[[#This Row],[data rejestracji]]))&lt;&gt;0,VALUE(SUM(Tab_Public[[#This Row],[data pierwszej wyceny]]))&lt;&gt;0),AND(Tab_Public[[#This Row],[wyrejestrowanie]]="",Tab_Public[[#This Row],[ost wycena]]="")),MAX(C$3:C4)+1,"")</f>
        <v>1</v>
      </c>
      <c r="D5" s="1" t="s">
        <v>70</v>
      </c>
      <c r="E5" s="26">
        <v>33813</v>
      </c>
      <c r="F5" s="27">
        <v>36257</v>
      </c>
      <c r="G5" s="28" t="s">
        <v>71</v>
      </c>
      <c r="H5" s="27" t="s">
        <v>71</v>
      </c>
      <c r="I5" s="29" t="s">
        <v>72</v>
      </c>
      <c r="J5" s="30" t="s">
        <v>73</v>
      </c>
      <c r="K5" s="1" t="s">
        <v>74</v>
      </c>
      <c r="L5" s="31" t="s">
        <v>75</v>
      </c>
      <c r="M5" s="32" t="s">
        <v>76</v>
      </c>
      <c r="N5" s="31" t="s">
        <v>77</v>
      </c>
      <c r="O5" s="33" t="s">
        <v>78</v>
      </c>
      <c r="P5" s="33" t="s">
        <v>79</v>
      </c>
      <c r="Q5" s="33" t="s">
        <v>80</v>
      </c>
      <c r="S5" s="33">
        <v>433</v>
      </c>
      <c r="U5" s="1" t="s">
        <v>81</v>
      </c>
      <c r="V5" s="1" t="s">
        <v>82</v>
      </c>
      <c r="X5" s="30" t="s">
        <v>486</v>
      </c>
      <c r="Y5" s="28">
        <v>33662</v>
      </c>
      <c r="Z5" s="30" t="s">
        <v>487</v>
      </c>
      <c r="AA5" s="30" t="s">
        <v>488</v>
      </c>
      <c r="AB5" s="30" t="s">
        <v>489</v>
      </c>
      <c r="AC5" s="34">
        <v>190017</v>
      </c>
      <c r="AD5" s="34">
        <v>872275</v>
      </c>
      <c r="AE5" s="35" t="s">
        <v>557</v>
      </c>
      <c r="AF5" s="36" t="s">
        <v>558</v>
      </c>
      <c r="AG5" s="45" t="s">
        <v>575</v>
      </c>
      <c r="AH5" s="45" t="s">
        <v>575</v>
      </c>
      <c r="AI5" s="32" t="s">
        <v>576</v>
      </c>
      <c r="AJ5" s="34" t="s">
        <v>559</v>
      </c>
      <c r="AK5" s="37">
        <v>33815</v>
      </c>
      <c r="AL5" s="38">
        <v>10</v>
      </c>
      <c r="AM5" s="37" t="s">
        <v>71</v>
      </c>
      <c r="AN5" s="38" t="s">
        <v>71</v>
      </c>
      <c r="AO5" s="38" t="s">
        <v>71</v>
      </c>
      <c r="AQ5" s="39">
        <f ca="1">INDEX('[1]Dane REGON NIP (PUBLIC)'!$BN$4:$BN$51,MATCH(Tab_Public[[#This Row],[ozn. DKF]],'[1]Dane REGON NIP (PUBLIC)'!$P$4:$P$51,0),1)</f>
        <v>545555</v>
      </c>
    </row>
    <row r="6" spans="1:44" s="1" customFormat="1" ht="13.5" customHeight="1" x14ac:dyDescent="0.25">
      <c r="A6" s="1">
        <f t="shared" ref="A6:A50" ca="1" si="0">A5+1</f>
        <v>2</v>
      </c>
      <c r="C6" s="25">
        <f ca="1">IF(AND(OR(VALUE(SUM(Tab_Public[[#This Row],[data rejestracji]]))&lt;&gt;0,VALUE(SUM(Tab_Public[[#This Row],[data pierwszej wyceny]]))&lt;&gt;0),AND(Tab_Public[[#This Row],[wyrejestrowanie]]="",Tab_Public[[#This Row],[ost wycena]]="")),MAX(C$3:C5)+1,"")</f>
        <v>2</v>
      </c>
      <c r="D6" s="1" t="s">
        <v>83</v>
      </c>
      <c r="E6" s="26">
        <v>35324</v>
      </c>
      <c r="F6" s="27">
        <v>36577</v>
      </c>
      <c r="G6" s="28" t="s">
        <v>71</v>
      </c>
      <c r="H6" s="27" t="s">
        <v>71</v>
      </c>
      <c r="I6" s="29" t="s">
        <v>84</v>
      </c>
      <c r="J6" s="30" t="s">
        <v>73</v>
      </c>
      <c r="K6" s="1" t="s">
        <v>74</v>
      </c>
      <c r="L6" s="31" t="s">
        <v>75</v>
      </c>
      <c r="M6" s="32" t="s">
        <v>85</v>
      </c>
      <c r="N6" s="31" t="s">
        <v>86</v>
      </c>
      <c r="O6" s="33" t="s">
        <v>87</v>
      </c>
      <c r="P6" s="33" t="s">
        <v>88</v>
      </c>
      <c r="Q6" s="33" t="s">
        <v>89</v>
      </c>
      <c r="S6" s="33">
        <v>429</v>
      </c>
      <c r="U6" s="1" t="s">
        <v>90</v>
      </c>
      <c r="V6" s="1" t="s">
        <v>91</v>
      </c>
      <c r="X6" s="30" t="s">
        <v>486</v>
      </c>
      <c r="Y6" s="28">
        <v>35194</v>
      </c>
      <c r="Z6" s="30" t="s">
        <v>490</v>
      </c>
      <c r="AA6" s="30" t="s">
        <v>491</v>
      </c>
      <c r="AB6" s="30" t="s">
        <v>489</v>
      </c>
      <c r="AC6" s="34">
        <v>190219</v>
      </c>
      <c r="AD6" s="34">
        <v>873231</v>
      </c>
      <c r="AE6" s="35" t="s">
        <v>557</v>
      </c>
      <c r="AF6" s="36" t="s">
        <v>558</v>
      </c>
      <c r="AG6" s="45" t="s">
        <v>575</v>
      </c>
      <c r="AH6" s="45" t="s">
        <v>575</v>
      </c>
      <c r="AI6" s="32" t="s">
        <v>576</v>
      </c>
      <c r="AJ6" s="34" t="s">
        <v>559</v>
      </c>
      <c r="AK6" s="37">
        <v>35324</v>
      </c>
      <c r="AL6" s="38">
        <v>100.11</v>
      </c>
      <c r="AM6" s="37" t="s">
        <v>71</v>
      </c>
      <c r="AN6" s="38" t="s">
        <v>71</v>
      </c>
      <c r="AO6" s="38" t="s">
        <v>71</v>
      </c>
      <c r="AQ6" s="39">
        <f ca="1">INDEX('[1]Dane REGON NIP (PUBLIC)'!$BN$4:$BN$51,MATCH(Tab_Public[[#This Row],[ozn. DKF]],'[1]Dane REGON NIP (PUBLIC)'!$P$4:$P$51,0),1)</f>
        <v>210164</v>
      </c>
    </row>
    <row r="7" spans="1:44" s="1" customFormat="1" ht="13.5" customHeight="1" x14ac:dyDescent="0.25">
      <c r="A7" s="1">
        <f t="shared" ca="1" si="0"/>
        <v>3</v>
      </c>
      <c r="C7" s="25">
        <f ca="1">IF(AND(OR(VALUE(SUM(Tab_Public[[#This Row],[data rejestracji]]))&lt;&gt;0,VALUE(SUM(Tab_Public[[#This Row],[data pierwszej wyceny]]))&lt;&gt;0),AND(Tab_Public[[#This Row],[wyrejestrowanie]]="",Tab_Public[[#This Row],[ost wycena]]="")),MAX(C$3:C6)+1,"")</f>
        <v>3</v>
      </c>
      <c r="D7" s="1" t="s">
        <v>92</v>
      </c>
      <c r="E7" s="26">
        <v>34863</v>
      </c>
      <c r="F7" s="27">
        <v>36257</v>
      </c>
      <c r="G7" s="28" t="s">
        <v>71</v>
      </c>
      <c r="H7" s="27" t="s">
        <v>71</v>
      </c>
      <c r="I7" s="29" t="s">
        <v>93</v>
      </c>
      <c r="J7" s="30" t="s">
        <v>73</v>
      </c>
      <c r="K7" s="1" t="s">
        <v>74</v>
      </c>
      <c r="L7" s="31" t="s">
        <v>75</v>
      </c>
      <c r="M7" s="32" t="s">
        <v>94</v>
      </c>
      <c r="N7" s="31" t="s">
        <v>95</v>
      </c>
      <c r="O7" s="33" t="s">
        <v>96</v>
      </c>
      <c r="P7" s="33" t="s">
        <v>97</v>
      </c>
      <c r="Q7" s="33" t="s">
        <v>98</v>
      </c>
      <c r="S7" s="33">
        <v>425</v>
      </c>
      <c r="U7" s="1" t="s">
        <v>99</v>
      </c>
      <c r="V7" s="1" t="s">
        <v>100</v>
      </c>
      <c r="X7" s="30" t="s">
        <v>486</v>
      </c>
      <c r="Y7" s="28">
        <v>34781</v>
      </c>
      <c r="Z7" s="30" t="s">
        <v>492</v>
      </c>
      <c r="AA7" s="30" t="s">
        <v>493</v>
      </c>
      <c r="AB7" s="30" t="s">
        <v>489</v>
      </c>
      <c r="AC7" s="34">
        <v>190020</v>
      </c>
      <c r="AD7" s="34">
        <v>872281</v>
      </c>
      <c r="AE7" s="35" t="s">
        <v>557</v>
      </c>
      <c r="AF7" s="36" t="s">
        <v>558</v>
      </c>
      <c r="AG7" s="45" t="s">
        <v>575</v>
      </c>
      <c r="AH7" s="45" t="s">
        <v>575</v>
      </c>
      <c r="AI7" s="32" t="s">
        <v>576</v>
      </c>
      <c r="AJ7" s="34" t="s">
        <v>559</v>
      </c>
      <c r="AK7" s="37">
        <v>34863</v>
      </c>
      <c r="AL7" s="38">
        <v>10</v>
      </c>
      <c r="AM7" s="37" t="s">
        <v>71</v>
      </c>
      <c r="AN7" s="38" t="s">
        <v>71</v>
      </c>
      <c r="AO7" s="38" t="s">
        <v>71</v>
      </c>
      <c r="AQ7" s="39">
        <f ca="1">INDEX('[1]Dane REGON NIP (PUBLIC)'!$BN$4:$BN$51,MATCH(Tab_Public[[#This Row],[ozn. DKF]],'[1]Dane REGON NIP (PUBLIC)'!$P$4:$P$51,0),1)</f>
        <v>1350559</v>
      </c>
    </row>
    <row r="8" spans="1:44" s="1" customFormat="1" ht="13.5" customHeight="1" x14ac:dyDescent="0.25">
      <c r="A8" s="1">
        <f t="shared" ca="1" si="0"/>
        <v>4</v>
      </c>
      <c r="C8" s="25">
        <f ca="1">IF(AND(OR(VALUE(SUM(Tab_Public[[#This Row],[data rejestracji]]))&lt;&gt;0,VALUE(SUM(Tab_Public[[#This Row],[data pierwszej wyceny]]))&lt;&gt;0),AND(Tab_Public[[#This Row],[wyrejestrowanie]]="",Tab_Public[[#This Row],[ost wycena]]="")),MAX(C$3:C7)+1,"")</f>
        <v>4</v>
      </c>
      <c r="D8" s="1" t="s">
        <v>101</v>
      </c>
      <c r="E8" s="26">
        <v>37151</v>
      </c>
      <c r="F8" s="27">
        <v>37144</v>
      </c>
      <c r="G8" s="28" t="s">
        <v>71</v>
      </c>
      <c r="H8" s="27" t="s">
        <v>71</v>
      </c>
      <c r="I8" s="29" t="s">
        <v>102</v>
      </c>
      <c r="J8" s="30" t="s">
        <v>73</v>
      </c>
      <c r="K8" s="1" t="s">
        <v>74</v>
      </c>
      <c r="L8" s="31" t="s">
        <v>75</v>
      </c>
      <c r="M8" s="32" t="s">
        <v>103</v>
      </c>
      <c r="N8" s="31" t="s">
        <v>104</v>
      </c>
      <c r="O8" s="33" t="s">
        <v>105</v>
      </c>
      <c r="P8" s="33" t="s">
        <v>106</v>
      </c>
      <c r="Q8" s="33" t="s">
        <v>107</v>
      </c>
      <c r="S8" s="33">
        <v>427</v>
      </c>
      <c r="U8" s="1" t="s">
        <v>108</v>
      </c>
      <c r="V8" s="1" t="s">
        <v>109</v>
      </c>
      <c r="X8" s="30" t="s">
        <v>486</v>
      </c>
      <c r="Y8" s="27">
        <v>37110</v>
      </c>
      <c r="Z8" s="30" t="s">
        <v>494</v>
      </c>
      <c r="AA8" s="30" t="s">
        <v>495</v>
      </c>
      <c r="AB8" s="30" t="s">
        <v>489</v>
      </c>
      <c r="AC8" s="34">
        <v>190059</v>
      </c>
      <c r="AD8" s="34">
        <v>873055</v>
      </c>
      <c r="AE8" s="35" t="s">
        <v>557</v>
      </c>
      <c r="AF8" s="36" t="s">
        <v>558</v>
      </c>
      <c r="AG8" s="45" t="s">
        <v>575</v>
      </c>
      <c r="AH8" s="45" t="s">
        <v>575</v>
      </c>
      <c r="AI8" s="32" t="s">
        <v>576</v>
      </c>
      <c r="AJ8" s="34" t="s">
        <v>559</v>
      </c>
      <c r="AK8" s="37">
        <v>37151</v>
      </c>
      <c r="AL8" s="38">
        <v>100.62</v>
      </c>
      <c r="AM8" s="37" t="s">
        <v>71</v>
      </c>
      <c r="AN8" s="38" t="s">
        <v>71</v>
      </c>
      <c r="AO8" s="38" t="s">
        <v>71</v>
      </c>
      <c r="AQ8" s="39">
        <f ca="1">INDEX('[1]Dane REGON NIP (PUBLIC)'!$BN$4:$BN$51,MATCH(Tab_Public[[#This Row],[ozn. DKF]],'[1]Dane REGON NIP (PUBLIC)'!$P$4:$P$51,0),1)</f>
        <v>2488730</v>
      </c>
    </row>
    <row r="9" spans="1:44" s="1" customFormat="1" ht="13.5" customHeight="1" x14ac:dyDescent="0.25">
      <c r="A9" s="1">
        <f t="shared" ca="1" si="0"/>
        <v>5</v>
      </c>
      <c r="C9" s="25">
        <f ca="1">IF(AND(OR(VALUE(SUM(Tab_Public[[#This Row],[data rejestracji]]))&lt;&gt;0,VALUE(SUM(Tab_Public[[#This Row],[data pierwszej wyceny]]))&lt;&gt;0),AND(Tab_Public[[#This Row],[wyrejestrowanie]]="",Tab_Public[[#This Row],[ost wycena]]="")),MAX(C$3:C8)+1,"")</f>
        <v>5</v>
      </c>
      <c r="D9" s="1" t="s">
        <v>110</v>
      </c>
      <c r="E9" s="26">
        <v>40535</v>
      </c>
      <c r="F9" s="27">
        <v>40542</v>
      </c>
      <c r="G9" s="28" t="s">
        <v>71</v>
      </c>
      <c r="H9" s="27" t="s">
        <v>71</v>
      </c>
      <c r="I9" s="29" t="s">
        <v>111</v>
      </c>
      <c r="J9" s="30" t="s">
        <v>73</v>
      </c>
      <c r="K9" s="1" t="s">
        <v>74</v>
      </c>
      <c r="L9" s="31" t="s">
        <v>75</v>
      </c>
      <c r="M9" s="32" t="s">
        <v>112</v>
      </c>
      <c r="N9" s="31" t="s">
        <v>113</v>
      </c>
      <c r="O9" s="33" t="s">
        <v>114</v>
      </c>
      <c r="P9" s="33" t="s">
        <v>115</v>
      </c>
      <c r="Q9" s="33" t="s">
        <v>116</v>
      </c>
      <c r="S9" s="33">
        <v>1077</v>
      </c>
      <c r="U9" s="1" t="s">
        <v>117</v>
      </c>
      <c r="V9" s="1" t="s">
        <v>118</v>
      </c>
      <c r="X9" s="30" t="s">
        <v>486</v>
      </c>
      <c r="Y9" s="28">
        <v>0</v>
      </c>
      <c r="Z9" s="30">
        <v>0</v>
      </c>
      <c r="AA9" s="30" t="s">
        <v>496</v>
      </c>
      <c r="AB9" s="30" t="s">
        <v>489</v>
      </c>
      <c r="AC9" s="34">
        <v>190024</v>
      </c>
      <c r="AD9" s="34">
        <v>872276</v>
      </c>
      <c r="AE9" s="35" t="s">
        <v>557</v>
      </c>
      <c r="AF9" s="36" t="s">
        <v>558</v>
      </c>
      <c r="AG9" s="45" t="s">
        <v>575</v>
      </c>
      <c r="AH9" s="45" t="s">
        <v>575</v>
      </c>
      <c r="AI9" s="32" t="s">
        <v>576</v>
      </c>
      <c r="AJ9" s="34" t="s">
        <v>559</v>
      </c>
      <c r="AK9" s="37">
        <v>40536</v>
      </c>
      <c r="AL9" s="38">
        <v>10</v>
      </c>
      <c r="AM9" s="37" t="s">
        <v>71</v>
      </c>
      <c r="AN9" s="38" t="s">
        <v>71</v>
      </c>
      <c r="AO9" s="38" t="s">
        <v>71</v>
      </c>
      <c r="AQ9" s="39">
        <f ca="1">INDEX('[1]Dane REGON NIP (PUBLIC)'!$BN$4:$BN$51,MATCH(Tab_Public[[#This Row],[ozn. DKF]],'[1]Dane REGON NIP (PUBLIC)'!$P$4:$P$51,0),1)</f>
        <v>438414</v>
      </c>
    </row>
    <row r="10" spans="1:44" s="1" customFormat="1" ht="13.5" customHeight="1" x14ac:dyDescent="0.25">
      <c r="A10" s="1">
        <f t="shared" ca="1" si="0"/>
        <v>6</v>
      </c>
      <c r="C10" s="25">
        <f ca="1">IF(AND(OR(VALUE(SUM(Tab_Public[[#This Row],[data rejestracji]]))&lt;&gt;0,VALUE(SUM(Tab_Public[[#This Row],[data pierwszej wyceny]]))&lt;&gt;0),AND(Tab_Public[[#This Row],[wyrejestrowanie]]="",Tab_Public[[#This Row],[ost wycena]]="")),MAX(C$3:C9)+1,"")</f>
        <v>6</v>
      </c>
      <c r="D10" s="1" t="s">
        <v>119</v>
      </c>
      <c r="E10" s="26">
        <v>40928</v>
      </c>
      <c r="F10" s="27" t="s">
        <v>120</v>
      </c>
      <c r="G10" s="28" t="s">
        <v>71</v>
      </c>
      <c r="H10" s="27" t="s">
        <v>71</v>
      </c>
      <c r="I10" s="29" t="s">
        <v>121</v>
      </c>
      <c r="J10" s="30" t="s">
        <v>73</v>
      </c>
      <c r="K10" s="1" t="s">
        <v>74</v>
      </c>
      <c r="L10" s="31" t="s">
        <v>75</v>
      </c>
      <c r="M10" s="32" t="s">
        <v>122</v>
      </c>
      <c r="N10" s="31" t="s">
        <v>123</v>
      </c>
      <c r="O10" s="33" t="s">
        <v>124</v>
      </c>
      <c r="P10" s="33" t="s">
        <v>125</v>
      </c>
      <c r="Q10" s="33" t="s">
        <v>126</v>
      </c>
      <c r="S10" s="33">
        <v>6050</v>
      </c>
      <c r="U10" s="1" t="s">
        <v>127</v>
      </c>
      <c r="V10" s="1" t="s">
        <v>128</v>
      </c>
      <c r="X10" s="30" t="s">
        <v>486</v>
      </c>
      <c r="Y10" s="28">
        <v>40904</v>
      </c>
      <c r="Z10" s="30" t="s">
        <v>497</v>
      </c>
      <c r="AA10" s="30" t="s">
        <v>498</v>
      </c>
      <c r="AB10" s="30" t="s">
        <v>489</v>
      </c>
      <c r="AC10" s="34">
        <v>190030</v>
      </c>
      <c r="AD10" s="34">
        <v>22610318</v>
      </c>
      <c r="AE10" s="35" t="s">
        <v>557</v>
      </c>
      <c r="AF10" s="36" t="s">
        <v>558</v>
      </c>
      <c r="AG10" s="45" t="s">
        <v>575</v>
      </c>
      <c r="AH10" s="45" t="s">
        <v>575</v>
      </c>
      <c r="AI10" s="32" t="s">
        <v>576</v>
      </c>
      <c r="AJ10" s="34" t="s">
        <v>559</v>
      </c>
      <c r="AK10" s="37">
        <v>40931</v>
      </c>
      <c r="AL10" s="38">
        <v>10.02</v>
      </c>
      <c r="AM10" s="37" t="s">
        <v>71</v>
      </c>
      <c r="AN10" s="38" t="s">
        <v>71</v>
      </c>
      <c r="AO10" s="38" t="s">
        <v>71</v>
      </c>
      <c r="AQ10" s="39">
        <f ca="1">INDEX('[1]Dane REGON NIP (PUBLIC)'!$BN$4:$BN$51,MATCH(Tab_Public[[#This Row],[ozn. DKF]],'[1]Dane REGON NIP (PUBLIC)'!$P$4:$P$51,0),1)</f>
        <v>212056</v>
      </c>
    </row>
    <row r="11" spans="1:44" s="1" customFormat="1" ht="13.5" customHeight="1" x14ac:dyDescent="0.25">
      <c r="A11" s="1">
        <f t="shared" ca="1" si="0"/>
        <v>7</v>
      </c>
      <c r="C11" s="25">
        <f ca="1">IF(AND(OR(VALUE(SUM(Tab_Public[[#This Row],[data rejestracji]]))&lt;&gt;0,VALUE(SUM(Tab_Public[[#This Row],[data pierwszej wyceny]]))&lt;&gt;0),AND(Tab_Public[[#This Row],[wyrejestrowanie]]="",Tab_Public[[#This Row],[ost wycena]]="")),MAX(C$3:C10)+1,"")</f>
        <v>7</v>
      </c>
      <c r="D11" s="1" t="s">
        <v>129</v>
      </c>
      <c r="E11" s="26">
        <v>41082</v>
      </c>
      <c r="F11" s="27" t="s">
        <v>120</v>
      </c>
      <c r="G11" s="28" t="s">
        <v>71</v>
      </c>
      <c r="H11" s="27" t="s">
        <v>71</v>
      </c>
      <c r="I11" s="29" t="s">
        <v>130</v>
      </c>
      <c r="J11" s="30" t="s">
        <v>73</v>
      </c>
      <c r="K11" s="1" t="s">
        <v>74</v>
      </c>
      <c r="L11" s="31" t="s">
        <v>75</v>
      </c>
      <c r="M11" s="32" t="s">
        <v>131</v>
      </c>
      <c r="N11" s="31" t="s">
        <v>132</v>
      </c>
      <c r="O11" s="33" t="s">
        <v>133</v>
      </c>
      <c r="P11" s="33" t="s">
        <v>134</v>
      </c>
      <c r="Q11" s="33" t="s">
        <v>135</v>
      </c>
      <c r="S11" s="33">
        <v>6198</v>
      </c>
      <c r="U11" s="1" t="s">
        <v>136</v>
      </c>
      <c r="V11" s="1" t="s">
        <v>137</v>
      </c>
      <c r="X11" s="30" t="s">
        <v>486</v>
      </c>
      <c r="Y11" s="27">
        <v>41057</v>
      </c>
      <c r="Z11" s="30" t="s">
        <v>499</v>
      </c>
      <c r="AA11" s="30" t="s">
        <v>500</v>
      </c>
      <c r="AB11" s="30" t="s">
        <v>489</v>
      </c>
      <c r="AC11" s="34">
        <v>190031</v>
      </c>
      <c r="AD11" s="34">
        <v>22734151</v>
      </c>
      <c r="AE11" s="35" t="s">
        <v>557</v>
      </c>
      <c r="AF11" s="36" t="s">
        <v>558</v>
      </c>
      <c r="AG11" s="45" t="s">
        <v>575</v>
      </c>
      <c r="AH11" s="45" t="s">
        <v>575</v>
      </c>
      <c r="AI11" s="32" t="s">
        <v>576</v>
      </c>
      <c r="AJ11" s="34" t="s">
        <v>559</v>
      </c>
      <c r="AK11" s="37">
        <v>41085</v>
      </c>
      <c r="AL11" s="38">
        <v>10.01</v>
      </c>
      <c r="AM11" s="37" t="s">
        <v>71</v>
      </c>
      <c r="AN11" s="38" t="s">
        <v>71</v>
      </c>
      <c r="AO11" s="38" t="s">
        <v>71</v>
      </c>
      <c r="AQ11" s="39">
        <f ca="1">INDEX('[1]Dane REGON NIP (PUBLIC)'!$BN$4:$BN$51,MATCH(Tab_Public[[#This Row],[ozn. DKF]],'[1]Dane REGON NIP (PUBLIC)'!$P$4:$P$51,0),1)</f>
        <v>43518</v>
      </c>
    </row>
    <row r="12" spans="1:44" s="1" customFormat="1" ht="13.5" x14ac:dyDescent="0.25">
      <c r="A12" s="1">
        <f t="shared" ca="1" si="0"/>
        <v>8</v>
      </c>
      <c r="C12" s="25">
        <f ca="1">IF(AND(OR(VALUE(SUM(Tab_Public[[#This Row],[data rejestracji]]))&lt;&gt;0,VALUE(SUM(Tab_Public[[#This Row],[data pierwszej wyceny]]))&lt;&gt;0),AND(Tab_Public[[#This Row],[wyrejestrowanie]]="",Tab_Public[[#This Row],[ost wycena]]="")),MAX(C$3:C11)+1,"")</f>
        <v>8</v>
      </c>
      <c r="D12" s="1" t="s">
        <v>138</v>
      </c>
      <c r="E12" s="26">
        <v>41094</v>
      </c>
      <c r="F12" s="27" t="s">
        <v>120</v>
      </c>
      <c r="G12" s="28" t="s">
        <v>71</v>
      </c>
      <c r="H12" s="27" t="s">
        <v>71</v>
      </c>
      <c r="I12" s="29" t="s">
        <v>139</v>
      </c>
      <c r="J12" s="30" t="s">
        <v>73</v>
      </c>
      <c r="K12" s="1" t="s">
        <v>74</v>
      </c>
      <c r="L12" s="31" t="s">
        <v>75</v>
      </c>
      <c r="M12" s="32" t="s">
        <v>140</v>
      </c>
      <c r="N12" s="31" t="s">
        <v>141</v>
      </c>
      <c r="O12" s="33" t="s">
        <v>142</v>
      </c>
      <c r="P12" s="33" t="s">
        <v>143</v>
      </c>
      <c r="Q12" s="33" t="s">
        <v>144</v>
      </c>
      <c r="S12" s="33">
        <v>6199</v>
      </c>
      <c r="U12" s="1" t="s">
        <v>145</v>
      </c>
      <c r="V12" s="1" t="s">
        <v>146</v>
      </c>
      <c r="X12" s="30" t="s">
        <v>486</v>
      </c>
      <c r="Y12" s="27">
        <v>41057</v>
      </c>
      <c r="Z12" s="30" t="s">
        <v>499</v>
      </c>
      <c r="AA12" s="30" t="s">
        <v>501</v>
      </c>
      <c r="AB12" s="30" t="s">
        <v>489</v>
      </c>
      <c r="AC12" s="34">
        <v>190032</v>
      </c>
      <c r="AD12" s="34">
        <v>22742114</v>
      </c>
      <c r="AE12" s="35" t="s">
        <v>557</v>
      </c>
      <c r="AF12" s="36" t="s">
        <v>558</v>
      </c>
      <c r="AG12" s="45" t="s">
        <v>575</v>
      </c>
      <c r="AH12" s="45" t="s">
        <v>575</v>
      </c>
      <c r="AI12" s="32" t="s">
        <v>576</v>
      </c>
      <c r="AJ12" s="34" t="s">
        <v>559</v>
      </c>
      <c r="AK12" s="37">
        <v>41095</v>
      </c>
      <c r="AL12" s="38">
        <v>10.01</v>
      </c>
      <c r="AM12" s="37" t="s">
        <v>71</v>
      </c>
      <c r="AN12" s="38" t="s">
        <v>71</v>
      </c>
      <c r="AO12" s="38" t="s">
        <v>71</v>
      </c>
      <c r="AQ12" s="39">
        <f ca="1">INDEX('[1]Dane REGON NIP (PUBLIC)'!$BN$4:$BN$51,MATCH(Tab_Public[[#This Row],[ozn. DKF]],'[1]Dane REGON NIP (PUBLIC)'!$P$4:$P$51,0),1)</f>
        <v>502499</v>
      </c>
    </row>
    <row r="13" spans="1:44" s="1" customFormat="1" ht="13.5" customHeight="1" x14ac:dyDescent="0.25">
      <c r="A13" s="1">
        <f t="shared" ca="1" si="0"/>
        <v>9</v>
      </c>
      <c r="C13" s="25">
        <f ca="1">IF(AND(OR(VALUE(SUM(Tab_Public[[#This Row],[data rejestracji]]))&lt;&gt;0,VALUE(SUM(Tab_Public[[#This Row],[data pierwszej wyceny]]))&lt;&gt;0),AND(Tab_Public[[#This Row],[wyrejestrowanie]]="",Tab_Public[[#This Row],[ost wycena]]="")),MAX(C$3:C12)+1,"")</f>
        <v>9</v>
      </c>
      <c r="D13" s="1" t="s">
        <v>147</v>
      </c>
      <c r="E13" s="26">
        <v>41528</v>
      </c>
      <c r="F13" s="27" t="s">
        <v>120</v>
      </c>
      <c r="G13" s="28" t="s">
        <v>71</v>
      </c>
      <c r="H13" s="27" t="s">
        <v>71</v>
      </c>
      <c r="I13" s="29" t="s">
        <v>148</v>
      </c>
      <c r="J13" s="30" t="s">
        <v>73</v>
      </c>
      <c r="K13" s="1" t="s">
        <v>74</v>
      </c>
      <c r="L13" s="31" t="s">
        <v>75</v>
      </c>
      <c r="M13" s="32" t="s">
        <v>149</v>
      </c>
      <c r="N13" s="31" t="s">
        <v>150</v>
      </c>
      <c r="O13" s="33" t="s">
        <v>151</v>
      </c>
      <c r="P13" s="33" t="s">
        <v>152</v>
      </c>
      <c r="Q13" s="33" t="s">
        <v>153</v>
      </c>
      <c r="S13" s="33">
        <v>6776</v>
      </c>
      <c r="U13" s="1" t="s">
        <v>154</v>
      </c>
      <c r="V13" s="1" t="s">
        <v>155</v>
      </c>
      <c r="X13" s="30" t="s">
        <v>486</v>
      </c>
      <c r="Y13" s="27">
        <v>41506</v>
      </c>
      <c r="Z13" s="30" t="s">
        <v>502</v>
      </c>
      <c r="AA13" s="30" t="s">
        <v>503</v>
      </c>
      <c r="AB13" s="30" t="s">
        <v>489</v>
      </c>
      <c r="AC13" s="34">
        <v>190035</v>
      </c>
      <c r="AD13" s="34">
        <v>23096864</v>
      </c>
      <c r="AE13" s="35" t="s">
        <v>557</v>
      </c>
      <c r="AF13" s="36" t="s">
        <v>558</v>
      </c>
      <c r="AG13" s="45" t="s">
        <v>575</v>
      </c>
      <c r="AH13" s="45" t="s">
        <v>575</v>
      </c>
      <c r="AI13" s="32" t="s">
        <v>576</v>
      </c>
      <c r="AJ13" s="34" t="s">
        <v>559</v>
      </c>
      <c r="AK13" s="37">
        <v>41529</v>
      </c>
      <c r="AL13" s="38">
        <v>10</v>
      </c>
      <c r="AM13" s="37" t="s">
        <v>71</v>
      </c>
      <c r="AN13" s="38" t="s">
        <v>71</v>
      </c>
      <c r="AO13" s="38" t="s">
        <v>71</v>
      </c>
      <c r="AQ13" s="39">
        <f ca="1">INDEX('[1]Dane REGON NIP (PUBLIC)'!$BN$4:$BN$51,MATCH(Tab_Public[[#This Row],[ozn. DKF]],'[1]Dane REGON NIP (PUBLIC)'!$P$4:$P$51,0),1)</f>
        <v>1760342</v>
      </c>
    </row>
    <row r="14" spans="1:44" s="1" customFormat="1" ht="13.5" customHeight="1" x14ac:dyDescent="0.25">
      <c r="A14" s="1">
        <f t="shared" ca="1" si="0"/>
        <v>10</v>
      </c>
      <c r="C14" s="25">
        <f ca="1">IF(AND(OR(VALUE(SUM(Tab_Public[[#This Row],[data rejestracji]]))&lt;&gt;0,VALUE(SUM(Tab_Public[[#This Row],[data pierwszej wyceny]]))&lt;&gt;0),AND(Tab_Public[[#This Row],[wyrejestrowanie]]="",Tab_Public[[#This Row],[ost wycena]]="")),MAX(C$3:C13)+1,"")</f>
        <v>10</v>
      </c>
      <c r="D14" s="1" t="s">
        <v>156</v>
      </c>
      <c r="E14" s="26">
        <v>43620</v>
      </c>
      <c r="F14" s="27" t="s">
        <v>120</v>
      </c>
      <c r="G14" s="28" t="s">
        <v>71</v>
      </c>
      <c r="H14" s="27" t="s">
        <v>71</v>
      </c>
      <c r="I14" s="29" t="s">
        <v>157</v>
      </c>
      <c r="J14" s="30" t="s">
        <v>73</v>
      </c>
      <c r="K14" s="1" t="s">
        <v>74</v>
      </c>
      <c r="L14" s="31" t="s">
        <v>75</v>
      </c>
      <c r="M14" s="32" t="s">
        <v>158</v>
      </c>
      <c r="N14" s="31" t="s">
        <v>159</v>
      </c>
      <c r="O14" s="33" t="s">
        <v>160</v>
      </c>
      <c r="P14" s="33" t="s">
        <v>161</v>
      </c>
      <c r="Q14" s="33" t="s">
        <v>162</v>
      </c>
      <c r="S14" s="33" t="s">
        <v>71</v>
      </c>
      <c r="U14" s="1" t="s">
        <v>163</v>
      </c>
      <c r="V14" s="1" t="s">
        <v>164</v>
      </c>
      <c r="X14" s="30" t="s">
        <v>486</v>
      </c>
      <c r="Y14" s="28">
        <v>41057</v>
      </c>
      <c r="Z14" s="30" t="s">
        <v>499</v>
      </c>
      <c r="AA14" s="30" t="s">
        <v>504</v>
      </c>
      <c r="AB14" s="30" t="s">
        <v>489</v>
      </c>
      <c r="AC14" s="34">
        <v>190100</v>
      </c>
      <c r="AD14" s="34">
        <v>25151279</v>
      </c>
      <c r="AE14" s="35" t="s">
        <v>557</v>
      </c>
      <c r="AF14" s="36" t="s">
        <v>558</v>
      </c>
      <c r="AG14" s="45" t="s">
        <v>575</v>
      </c>
      <c r="AH14" s="45" t="s">
        <v>575</v>
      </c>
      <c r="AI14" s="32" t="s">
        <v>576</v>
      </c>
      <c r="AJ14" s="34" t="s">
        <v>559</v>
      </c>
      <c r="AK14" s="37">
        <v>43621</v>
      </c>
      <c r="AL14" s="38">
        <v>10</v>
      </c>
      <c r="AM14" s="37" t="s">
        <v>71</v>
      </c>
      <c r="AN14" s="38" t="s">
        <v>71</v>
      </c>
      <c r="AO14" s="38" t="s">
        <v>71</v>
      </c>
      <c r="AQ14" s="39">
        <f ca="1">INDEX('[1]Dane REGON NIP (PUBLIC)'!$BN$4:$BN$51,MATCH(Tab_Public[[#This Row],[ozn. DKF]],'[1]Dane REGON NIP (PUBLIC)'!$P$4:$P$51,0),1)</f>
        <v>93599</v>
      </c>
    </row>
    <row r="15" spans="1:44" s="1" customFormat="1" ht="13.5" customHeight="1" x14ac:dyDescent="0.25">
      <c r="A15" s="1">
        <f t="shared" ca="1" si="0"/>
        <v>11</v>
      </c>
      <c r="C15" s="25">
        <f ca="1">IF(AND(OR(VALUE(SUM(Tab_Public[[#This Row],[data rejestracji]]))&lt;&gt;0,VALUE(SUM(Tab_Public[[#This Row],[data pierwszej wyceny]]))&lt;&gt;0),AND(Tab_Public[[#This Row],[wyrejestrowanie]]="",Tab_Public[[#This Row],[ost wycena]]="")),MAX(C$3:C14)+1,"")</f>
        <v>11</v>
      </c>
      <c r="D15" s="1" t="s">
        <v>165</v>
      </c>
      <c r="E15" s="26">
        <v>38842</v>
      </c>
      <c r="F15" s="27">
        <v>38817</v>
      </c>
      <c r="G15" s="28" t="s">
        <v>71</v>
      </c>
      <c r="H15" s="27" t="s">
        <v>71</v>
      </c>
      <c r="I15" s="29" t="s">
        <v>166</v>
      </c>
      <c r="J15" s="30" t="s">
        <v>167</v>
      </c>
      <c r="K15" s="1" t="s">
        <v>168</v>
      </c>
      <c r="L15" s="31" t="s">
        <v>169</v>
      </c>
      <c r="M15" s="32" t="s">
        <v>170</v>
      </c>
      <c r="N15" s="31" t="s">
        <v>171</v>
      </c>
      <c r="O15" s="33" t="s">
        <v>172</v>
      </c>
      <c r="P15" s="33" t="s">
        <v>173</v>
      </c>
      <c r="Q15" s="33" t="s">
        <v>174</v>
      </c>
      <c r="S15" s="33">
        <v>417</v>
      </c>
      <c r="U15" s="1" t="s">
        <v>175</v>
      </c>
      <c r="V15" s="1" t="s">
        <v>176</v>
      </c>
      <c r="X15" s="30" t="s">
        <v>486</v>
      </c>
      <c r="Y15" s="28">
        <v>38800</v>
      </c>
      <c r="Z15" s="30" t="s">
        <v>505</v>
      </c>
      <c r="AA15" s="30" t="s">
        <v>506</v>
      </c>
      <c r="AB15" s="30" t="s">
        <v>507</v>
      </c>
      <c r="AC15" s="34">
        <v>190601</v>
      </c>
      <c r="AD15" s="34">
        <v>20805093</v>
      </c>
      <c r="AE15" s="35" t="s">
        <v>557</v>
      </c>
      <c r="AF15" s="36" t="s">
        <v>560</v>
      </c>
      <c r="AG15" s="45" t="s">
        <v>575</v>
      </c>
      <c r="AH15" s="45" t="s">
        <v>575</v>
      </c>
      <c r="AI15" s="32" t="s">
        <v>577</v>
      </c>
      <c r="AJ15" s="34" t="s">
        <v>561</v>
      </c>
      <c r="AK15" s="37">
        <v>38842</v>
      </c>
      <c r="AL15" s="38">
        <v>10.029999999999999</v>
      </c>
      <c r="AM15" s="37" t="s">
        <v>71</v>
      </c>
      <c r="AN15" s="38" t="s">
        <v>71</v>
      </c>
      <c r="AO15" s="38" t="s">
        <v>71</v>
      </c>
      <c r="AQ15" s="39">
        <f ca="1">INDEX('[1]Dane REGON NIP (PUBLIC)'!$BN$4:$BN$51,MATCH(Tab_Public[[#This Row],[ozn. DKF]],'[1]Dane REGON NIP (PUBLIC)'!$P$4:$P$51,0),1)</f>
        <v>119452</v>
      </c>
    </row>
    <row r="16" spans="1:44" s="1" customFormat="1" ht="13.5" customHeight="1" x14ac:dyDescent="0.25">
      <c r="A16" s="1">
        <f t="shared" ca="1" si="0"/>
        <v>12</v>
      </c>
      <c r="C16" s="25">
        <f ca="1">IF(AND(OR(VALUE(SUM(Tab_Public[[#This Row],[data rejestracji]]))&lt;&gt;0,VALUE(SUM(Tab_Public[[#This Row],[data pierwszej wyceny]]))&lt;&gt;0),AND(Tab_Public[[#This Row],[wyrejestrowanie]]="",Tab_Public[[#This Row],[ost wycena]]="")),MAX(C$3:C15)+1,"")</f>
        <v>12</v>
      </c>
      <c r="D16" s="1" t="s">
        <v>177</v>
      </c>
      <c r="E16" s="26">
        <v>39238</v>
      </c>
      <c r="F16" s="27">
        <v>39273</v>
      </c>
      <c r="G16" s="28" t="s">
        <v>71</v>
      </c>
      <c r="H16" s="27" t="s">
        <v>71</v>
      </c>
      <c r="I16" s="29" t="s">
        <v>178</v>
      </c>
      <c r="J16" s="30" t="s">
        <v>167</v>
      </c>
      <c r="K16" s="1" t="s">
        <v>168</v>
      </c>
      <c r="L16" s="31" t="s">
        <v>169</v>
      </c>
      <c r="M16" s="32" t="s">
        <v>179</v>
      </c>
      <c r="N16" s="31" t="s">
        <v>180</v>
      </c>
      <c r="O16" s="33" t="s">
        <v>181</v>
      </c>
      <c r="P16" s="33" t="s">
        <v>182</v>
      </c>
      <c r="Q16" s="33" t="s">
        <v>183</v>
      </c>
      <c r="S16" s="33">
        <v>413</v>
      </c>
      <c r="U16" s="1" t="s">
        <v>184</v>
      </c>
      <c r="V16" s="1" t="s">
        <v>185</v>
      </c>
      <c r="X16" s="30" t="s">
        <v>486</v>
      </c>
      <c r="Y16" s="27">
        <v>39125</v>
      </c>
      <c r="Z16" s="30" t="s">
        <v>508</v>
      </c>
      <c r="AA16" s="30" t="s">
        <v>509</v>
      </c>
      <c r="AB16" s="30" t="s">
        <v>507</v>
      </c>
      <c r="AC16" s="34">
        <v>190606</v>
      </c>
      <c r="AD16" s="34">
        <v>21092294</v>
      </c>
      <c r="AE16" s="35" t="s">
        <v>557</v>
      </c>
      <c r="AF16" s="36" t="s">
        <v>560</v>
      </c>
      <c r="AG16" s="45" t="s">
        <v>575</v>
      </c>
      <c r="AH16" s="45" t="s">
        <v>575</v>
      </c>
      <c r="AI16" s="32" t="s">
        <v>577</v>
      </c>
      <c r="AJ16" s="34" t="s">
        <v>561</v>
      </c>
      <c r="AK16" s="37">
        <v>39239</v>
      </c>
      <c r="AL16" s="38">
        <v>10.01</v>
      </c>
      <c r="AM16" s="37" t="s">
        <v>71</v>
      </c>
      <c r="AN16" s="38" t="s">
        <v>71</v>
      </c>
      <c r="AO16" s="38" t="s">
        <v>71</v>
      </c>
      <c r="AQ16" s="39">
        <f ca="1">INDEX('[1]Dane REGON NIP (PUBLIC)'!$BN$4:$BN$51,MATCH(Tab_Public[[#This Row],[ozn. DKF]],'[1]Dane REGON NIP (PUBLIC)'!$P$4:$P$51,0),1)</f>
        <v>19142</v>
      </c>
    </row>
    <row r="17" spans="1:43" s="1" customFormat="1" ht="13.5" customHeight="1" x14ac:dyDescent="0.25">
      <c r="A17" s="1">
        <f t="shared" ca="1" si="0"/>
        <v>13</v>
      </c>
      <c r="C17" s="25">
        <f ca="1">IF(AND(OR(VALUE(SUM(Tab_Public[[#This Row],[data rejestracji]]))&lt;&gt;0,VALUE(SUM(Tab_Public[[#This Row],[data pierwszej wyceny]]))&lt;&gt;0),AND(Tab_Public[[#This Row],[wyrejestrowanie]]="",Tab_Public[[#This Row],[ost wycena]]="")),MAX(C$3:C16)+1,"")</f>
        <v>13</v>
      </c>
      <c r="D17" s="1" t="s">
        <v>186</v>
      </c>
      <c r="E17" s="26">
        <v>39182</v>
      </c>
      <c r="F17" s="27">
        <v>39220</v>
      </c>
      <c r="G17" s="28" t="s">
        <v>71</v>
      </c>
      <c r="H17" s="27" t="s">
        <v>71</v>
      </c>
      <c r="I17" s="29" t="s">
        <v>187</v>
      </c>
      <c r="J17" s="30" t="s">
        <v>167</v>
      </c>
      <c r="K17" s="1" t="s">
        <v>168</v>
      </c>
      <c r="L17" s="31" t="s">
        <v>169</v>
      </c>
      <c r="M17" s="32" t="s">
        <v>188</v>
      </c>
      <c r="N17" s="31" t="s">
        <v>189</v>
      </c>
      <c r="O17" s="33" t="s">
        <v>190</v>
      </c>
      <c r="P17" s="33" t="s">
        <v>191</v>
      </c>
      <c r="Q17" s="33" t="s">
        <v>192</v>
      </c>
      <c r="S17" s="33">
        <v>411</v>
      </c>
      <c r="U17" s="1" t="s">
        <v>193</v>
      </c>
      <c r="V17" s="1" t="s">
        <v>194</v>
      </c>
      <c r="X17" s="30" t="s">
        <v>486</v>
      </c>
      <c r="Y17" s="28">
        <v>39125</v>
      </c>
      <c r="Z17" s="30" t="s">
        <v>508</v>
      </c>
      <c r="AA17" s="30" t="s">
        <v>510</v>
      </c>
      <c r="AB17" s="30" t="s">
        <v>507</v>
      </c>
      <c r="AC17" s="34">
        <v>190605</v>
      </c>
      <c r="AD17" s="34">
        <v>21092318</v>
      </c>
      <c r="AE17" s="35" t="s">
        <v>557</v>
      </c>
      <c r="AF17" s="36" t="s">
        <v>560</v>
      </c>
      <c r="AG17" s="45" t="s">
        <v>575</v>
      </c>
      <c r="AH17" s="45" t="s">
        <v>575</v>
      </c>
      <c r="AI17" s="32" t="s">
        <v>577</v>
      </c>
      <c r="AJ17" s="34" t="s">
        <v>561</v>
      </c>
      <c r="AK17" s="37">
        <v>39183</v>
      </c>
      <c r="AL17" s="38">
        <v>10.02</v>
      </c>
      <c r="AM17" s="37" t="s">
        <v>71</v>
      </c>
      <c r="AN17" s="38" t="s">
        <v>71</v>
      </c>
      <c r="AO17" s="38" t="s">
        <v>71</v>
      </c>
      <c r="AQ17" s="39">
        <f ca="1">INDEX('[1]Dane REGON NIP (PUBLIC)'!$BN$4:$BN$51,MATCH(Tab_Public[[#This Row],[ozn. DKF]],'[1]Dane REGON NIP (PUBLIC)'!$P$4:$P$51,0),1)</f>
        <v>73075</v>
      </c>
    </row>
    <row r="18" spans="1:43" s="1" customFormat="1" ht="13.5" customHeight="1" x14ac:dyDescent="0.25">
      <c r="A18" s="1">
        <f t="shared" ca="1" si="0"/>
        <v>14</v>
      </c>
      <c r="C18" s="25">
        <f ca="1">IF(AND(OR(VALUE(SUM(Tab_Public[[#This Row],[data rejestracji]]))&lt;&gt;0,VALUE(SUM(Tab_Public[[#This Row],[data pierwszej wyceny]]))&lt;&gt;0),AND(Tab_Public[[#This Row],[wyrejestrowanie]]="",Tab_Public[[#This Row],[ost wycena]]="")),MAX(C$3:C17)+1,"")</f>
        <v>14</v>
      </c>
      <c r="D18" s="1" t="s">
        <v>195</v>
      </c>
      <c r="E18" s="26">
        <v>39143</v>
      </c>
      <c r="F18" s="27">
        <v>39220</v>
      </c>
      <c r="G18" s="28" t="s">
        <v>71</v>
      </c>
      <c r="H18" s="27" t="s">
        <v>71</v>
      </c>
      <c r="I18" s="29" t="s">
        <v>196</v>
      </c>
      <c r="J18" s="30" t="s">
        <v>167</v>
      </c>
      <c r="K18" s="1" t="s">
        <v>168</v>
      </c>
      <c r="L18" s="31" t="s">
        <v>169</v>
      </c>
      <c r="M18" s="32" t="s">
        <v>197</v>
      </c>
      <c r="N18" s="31" t="s">
        <v>198</v>
      </c>
      <c r="O18" s="33" t="s">
        <v>199</v>
      </c>
      <c r="P18" s="33" t="s">
        <v>200</v>
      </c>
      <c r="Q18" s="33" t="s">
        <v>201</v>
      </c>
      <c r="S18" s="33">
        <v>414</v>
      </c>
      <c r="U18" s="1" t="s">
        <v>202</v>
      </c>
      <c r="V18" s="1" t="s">
        <v>203</v>
      </c>
      <c r="X18" s="30" t="s">
        <v>486</v>
      </c>
      <c r="Y18" s="27">
        <v>39125</v>
      </c>
      <c r="Z18" s="30" t="s">
        <v>508</v>
      </c>
      <c r="AA18" s="30" t="s">
        <v>511</v>
      </c>
      <c r="AB18" s="30" t="s">
        <v>507</v>
      </c>
      <c r="AC18" s="34">
        <v>190604</v>
      </c>
      <c r="AD18" s="34">
        <v>21092278</v>
      </c>
      <c r="AE18" s="35" t="s">
        <v>557</v>
      </c>
      <c r="AF18" s="36" t="s">
        <v>560</v>
      </c>
      <c r="AG18" s="45" t="s">
        <v>575</v>
      </c>
      <c r="AH18" s="45" t="s">
        <v>575</v>
      </c>
      <c r="AI18" s="32" t="s">
        <v>577</v>
      </c>
      <c r="AJ18" s="34" t="s">
        <v>561</v>
      </c>
      <c r="AK18" s="37">
        <v>39146</v>
      </c>
      <c r="AL18" s="38">
        <v>10.01</v>
      </c>
      <c r="AM18" s="37" t="s">
        <v>71</v>
      </c>
      <c r="AN18" s="38" t="s">
        <v>71</v>
      </c>
      <c r="AO18" s="38" t="s">
        <v>71</v>
      </c>
      <c r="AQ18" s="39">
        <f ca="1">INDEX('[1]Dane REGON NIP (PUBLIC)'!$BN$4:$BN$51,MATCH(Tab_Public[[#This Row],[ozn. DKF]],'[1]Dane REGON NIP (PUBLIC)'!$P$4:$P$51,0),1)</f>
        <v>104847</v>
      </c>
    </row>
    <row r="19" spans="1:43" s="1" customFormat="1" ht="13.5" customHeight="1" x14ac:dyDescent="0.25">
      <c r="A19" s="1">
        <f t="shared" ca="1" si="0"/>
        <v>15</v>
      </c>
      <c r="C19" s="25">
        <f ca="1">IF(AND(OR(VALUE(SUM(Tab_Public[[#This Row],[data rejestracji]]))&lt;&gt;0,VALUE(SUM(Tab_Public[[#This Row],[data pierwszej wyceny]]))&lt;&gt;0),AND(Tab_Public[[#This Row],[wyrejestrowanie]]="",Tab_Public[[#This Row],[ost wycena]]="")),MAX(C$3:C18)+1,"")</f>
        <v>15</v>
      </c>
      <c r="D19" s="1" t="s">
        <v>204</v>
      </c>
      <c r="E19" s="26">
        <v>39378</v>
      </c>
      <c r="F19" s="27">
        <v>39464</v>
      </c>
      <c r="G19" s="28" t="s">
        <v>71</v>
      </c>
      <c r="H19" s="27" t="s">
        <v>71</v>
      </c>
      <c r="I19" s="29" t="s">
        <v>205</v>
      </c>
      <c r="J19" s="30" t="s">
        <v>167</v>
      </c>
      <c r="K19" s="1" t="s">
        <v>168</v>
      </c>
      <c r="L19" s="31" t="s">
        <v>169</v>
      </c>
      <c r="M19" s="32" t="s">
        <v>206</v>
      </c>
      <c r="N19" s="31" t="s">
        <v>207</v>
      </c>
      <c r="O19" s="33" t="s">
        <v>208</v>
      </c>
      <c r="P19" s="33" t="s">
        <v>209</v>
      </c>
      <c r="Q19" s="33" t="s">
        <v>210</v>
      </c>
      <c r="S19" s="33">
        <v>426</v>
      </c>
      <c r="U19" s="1" t="s">
        <v>211</v>
      </c>
      <c r="V19" s="1" t="s">
        <v>212</v>
      </c>
      <c r="X19" s="30" t="s">
        <v>486</v>
      </c>
      <c r="Y19" s="27">
        <v>39338</v>
      </c>
      <c r="Z19" s="30" t="s">
        <v>512</v>
      </c>
      <c r="AA19" s="30" t="s">
        <v>513</v>
      </c>
      <c r="AB19" s="30" t="s">
        <v>507</v>
      </c>
      <c r="AC19" s="34">
        <v>190607</v>
      </c>
      <c r="AD19" s="34">
        <v>21300334</v>
      </c>
      <c r="AE19" s="35" t="s">
        <v>557</v>
      </c>
      <c r="AF19" s="36" t="s">
        <v>560</v>
      </c>
      <c r="AG19" s="45" t="s">
        <v>575</v>
      </c>
      <c r="AH19" s="45" t="s">
        <v>575</v>
      </c>
      <c r="AI19" s="32" t="s">
        <v>577</v>
      </c>
      <c r="AJ19" s="34" t="s">
        <v>561</v>
      </c>
      <c r="AK19" s="37">
        <v>39379</v>
      </c>
      <c r="AL19" s="38">
        <v>10.01</v>
      </c>
      <c r="AM19" s="37" t="s">
        <v>71</v>
      </c>
      <c r="AN19" s="38" t="s">
        <v>71</v>
      </c>
      <c r="AO19" s="38" t="s">
        <v>71</v>
      </c>
      <c r="AQ19" s="39">
        <f ca="1">INDEX('[1]Dane REGON NIP (PUBLIC)'!$BN$4:$BN$51,MATCH(Tab_Public[[#This Row],[ozn. DKF]],'[1]Dane REGON NIP (PUBLIC)'!$P$4:$P$51,0),1)</f>
        <v>382436</v>
      </c>
    </row>
    <row r="20" spans="1:43" s="1" customFormat="1" ht="13.5" customHeight="1" x14ac:dyDescent="0.25">
      <c r="A20" s="1">
        <f t="shared" ca="1" si="0"/>
        <v>16</v>
      </c>
      <c r="C20" s="25">
        <f ca="1">IF(AND(OR(VALUE(SUM(Tab_Public[[#This Row],[data rejestracji]]))&lt;&gt;0,VALUE(SUM(Tab_Public[[#This Row],[data pierwszej wyceny]]))&lt;&gt;0),AND(Tab_Public[[#This Row],[wyrejestrowanie]]="",Tab_Public[[#This Row],[ost wycena]]="")),MAX(C$3:C19)+1,"")</f>
        <v>16</v>
      </c>
      <c r="D20" s="1" t="s">
        <v>213</v>
      </c>
      <c r="E20" s="26">
        <v>42501</v>
      </c>
      <c r="F20" s="27" t="s">
        <v>120</v>
      </c>
      <c r="G20" s="28" t="s">
        <v>71</v>
      </c>
      <c r="H20" s="27" t="s">
        <v>71</v>
      </c>
      <c r="I20" s="29" t="s">
        <v>214</v>
      </c>
      <c r="J20" s="30" t="s">
        <v>167</v>
      </c>
      <c r="K20" s="1" t="s">
        <v>168</v>
      </c>
      <c r="L20" s="31" t="s">
        <v>169</v>
      </c>
      <c r="M20" s="32" t="s">
        <v>215</v>
      </c>
      <c r="N20" s="31" t="s">
        <v>216</v>
      </c>
      <c r="O20" s="33" t="s">
        <v>217</v>
      </c>
      <c r="P20" s="33" t="s">
        <v>218</v>
      </c>
      <c r="Q20" s="33" t="s">
        <v>219</v>
      </c>
      <c r="S20" s="33" t="s">
        <v>71</v>
      </c>
      <c r="U20" s="1" t="s">
        <v>220</v>
      </c>
      <c r="V20" s="1" t="s">
        <v>221</v>
      </c>
      <c r="X20" s="30" t="s">
        <v>486</v>
      </c>
      <c r="Y20" s="28">
        <v>0</v>
      </c>
      <c r="Z20" s="30" t="s">
        <v>391</v>
      </c>
      <c r="AA20" s="30" t="s">
        <v>514</v>
      </c>
      <c r="AB20" s="30" t="s">
        <v>507</v>
      </c>
      <c r="AC20" s="34">
        <v>190617</v>
      </c>
      <c r="AD20" s="34">
        <v>23948098</v>
      </c>
      <c r="AE20" s="35" t="s">
        <v>557</v>
      </c>
      <c r="AF20" s="36" t="s">
        <v>560</v>
      </c>
      <c r="AG20" s="45" t="s">
        <v>575</v>
      </c>
      <c r="AH20" s="45" t="s">
        <v>575</v>
      </c>
      <c r="AI20" s="32" t="s">
        <v>577</v>
      </c>
      <c r="AJ20" s="34" t="s">
        <v>561</v>
      </c>
      <c r="AK20" s="37">
        <v>42502</v>
      </c>
      <c r="AL20" s="38">
        <v>10</v>
      </c>
      <c r="AM20" s="37">
        <v>42510</v>
      </c>
      <c r="AN20" s="38">
        <v>2.57</v>
      </c>
      <c r="AO20" s="38" t="s">
        <v>562</v>
      </c>
      <c r="AQ20" s="39">
        <f ca="1">INDEX('[1]Dane REGON NIP (PUBLIC)'!$BN$4:$BN$51,MATCH(Tab_Public[[#This Row],[ozn. DKF]],'[1]Dane REGON NIP (PUBLIC)'!$P$4:$P$51,0),1)</f>
        <v>76458</v>
      </c>
    </row>
    <row r="21" spans="1:43" s="1" customFormat="1" ht="13.5" customHeight="1" x14ac:dyDescent="0.25">
      <c r="A21" s="1">
        <f t="shared" ca="1" si="0"/>
        <v>17</v>
      </c>
      <c r="C21" s="25">
        <f ca="1">IF(AND(OR(VALUE(SUM(Tab_Public[[#This Row],[data rejestracji]]))&lt;&gt;0,VALUE(SUM(Tab_Public[[#This Row],[data pierwszej wyceny]]))&lt;&gt;0),AND(Tab_Public[[#This Row],[wyrejestrowanie]]="",Tab_Public[[#This Row],[ost wycena]]="")),MAX(C$3:C20)+1,"")</f>
        <v>17</v>
      </c>
      <c r="D21" s="1" t="s">
        <v>222</v>
      </c>
      <c r="E21" s="26">
        <v>39644</v>
      </c>
      <c r="F21" s="27">
        <v>39652</v>
      </c>
      <c r="G21" s="28" t="s">
        <v>71</v>
      </c>
      <c r="H21" s="27" t="s">
        <v>71</v>
      </c>
      <c r="I21" s="29" t="s">
        <v>223</v>
      </c>
      <c r="J21" s="30" t="s">
        <v>167</v>
      </c>
      <c r="K21" s="1" t="s">
        <v>168</v>
      </c>
      <c r="L21" s="31" t="s">
        <v>169</v>
      </c>
      <c r="M21" s="32" t="s">
        <v>224</v>
      </c>
      <c r="N21" s="31" t="s">
        <v>225</v>
      </c>
      <c r="O21" s="33" t="s">
        <v>226</v>
      </c>
      <c r="P21" s="33" t="s">
        <v>227</v>
      </c>
      <c r="Q21" s="33" t="s">
        <v>228</v>
      </c>
      <c r="S21" s="33">
        <v>439</v>
      </c>
      <c r="U21" s="1" t="s">
        <v>229</v>
      </c>
      <c r="V21" s="1" t="s">
        <v>230</v>
      </c>
      <c r="X21" s="30" t="s">
        <v>486</v>
      </c>
      <c r="Y21" s="27">
        <v>39541</v>
      </c>
      <c r="Z21" s="30" t="s">
        <v>515</v>
      </c>
      <c r="AA21" s="30" t="s">
        <v>516</v>
      </c>
      <c r="AB21" s="30" t="s">
        <v>507</v>
      </c>
      <c r="AC21" s="34">
        <v>190610</v>
      </c>
      <c r="AD21" s="34">
        <v>21516537</v>
      </c>
      <c r="AE21" s="35" t="s">
        <v>557</v>
      </c>
      <c r="AF21" s="36" t="s">
        <v>560</v>
      </c>
      <c r="AG21" s="45" t="s">
        <v>575</v>
      </c>
      <c r="AH21" s="45" t="s">
        <v>575</v>
      </c>
      <c r="AI21" s="32" t="s">
        <v>577</v>
      </c>
      <c r="AJ21" s="34" t="s">
        <v>561</v>
      </c>
      <c r="AK21" s="37">
        <v>39645</v>
      </c>
      <c r="AL21" s="38">
        <v>10.039999999999999</v>
      </c>
      <c r="AM21" s="37" t="s">
        <v>71</v>
      </c>
      <c r="AN21" s="38" t="s">
        <v>71</v>
      </c>
      <c r="AO21" s="38" t="s">
        <v>71</v>
      </c>
      <c r="AQ21" s="39">
        <f ca="1">INDEX('[1]Dane REGON NIP (PUBLIC)'!$BN$4:$BN$51,MATCH(Tab_Public[[#This Row],[ozn. DKF]],'[1]Dane REGON NIP (PUBLIC)'!$P$4:$P$51,0),1)</f>
        <v>123688</v>
      </c>
    </row>
    <row r="22" spans="1:43" s="1" customFormat="1" ht="13.5" customHeight="1" x14ac:dyDescent="0.25">
      <c r="A22" s="1">
        <f t="shared" ca="1" si="0"/>
        <v>18</v>
      </c>
      <c r="C22" s="25">
        <f ca="1">IF(AND(OR(VALUE(SUM(Tab_Public[[#This Row],[data rejestracji]]))&lt;&gt;0,VALUE(SUM(Tab_Public[[#This Row],[data pierwszej wyceny]]))&lt;&gt;0),AND(Tab_Public[[#This Row],[wyrejestrowanie]]="",Tab_Public[[#This Row],[ost wycena]]="")),MAX(C$3:C21)+1,"")</f>
        <v>18</v>
      </c>
      <c r="D22" s="1" t="s">
        <v>231</v>
      </c>
      <c r="E22" s="26">
        <v>40164</v>
      </c>
      <c r="F22" s="27" t="s">
        <v>120</v>
      </c>
      <c r="G22" s="28" t="s">
        <v>71</v>
      </c>
      <c r="H22" s="27" t="s">
        <v>71</v>
      </c>
      <c r="I22" s="29" t="s">
        <v>232</v>
      </c>
      <c r="J22" s="30" t="s">
        <v>167</v>
      </c>
      <c r="K22" s="1" t="s">
        <v>168</v>
      </c>
      <c r="L22" s="31" t="s">
        <v>169</v>
      </c>
      <c r="M22" s="32" t="s">
        <v>233</v>
      </c>
      <c r="N22" s="31" t="s">
        <v>234</v>
      </c>
      <c r="O22" s="33" t="s">
        <v>235</v>
      </c>
      <c r="P22" s="33" t="s">
        <v>236</v>
      </c>
      <c r="Q22" s="33" t="s">
        <v>237</v>
      </c>
      <c r="S22" s="33">
        <v>498</v>
      </c>
      <c r="U22" s="1" t="s">
        <v>238</v>
      </c>
      <c r="V22" s="1" t="s">
        <v>239</v>
      </c>
      <c r="X22" s="30" t="s">
        <v>486</v>
      </c>
      <c r="Y22" s="27">
        <v>40099</v>
      </c>
      <c r="Z22" s="30" t="s">
        <v>517</v>
      </c>
      <c r="AA22" s="30" t="s">
        <v>518</v>
      </c>
      <c r="AB22" s="30" t="s">
        <v>507</v>
      </c>
      <c r="AC22" s="34">
        <v>190611</v>
      </c>
      <c r="AD22" s="34">
        <v>22017199</v>
      </c>
      <c r="AE22" s="35" t="s">
        <v>557</v>
      </c>
      <c r="AF22" s="36" t="s">
        <v>560</v>
      </c>
      <c r="AG22" s="45" t="s">
        <v>575</v>
      </c>
      <c r="AH22" s="45" t="s">
        <v>575</v>
      </c>
      <c r="AI22" s="32" t="s">
        <v>577</v>
      </c>
      <c r="AJ22" s="34" t="s">
        <v>561</v>
      </c>
      <c r="AK22" s="37">
        <v>40165</v>
      </c>
      <c r="AL22" s="38">
        <v>10</v>
      </c>
      <c r="AM22" s="37" t="s">
        <v>71</v>
      </c>
      <c r="AN22" s="38" t="s">
        <v>71</v>
      </c>
      <c r="AO22" s="38" t="s">
        <v>71</v>
      </c>
      <c r="AQ22" s="39">
        <f ca="1">INDEX('[1]Dane REGON NIP (PUBLIC)'!$BN$4:$BN$51,MATCH(Tab_Public[[#This Row],[ozn. DKF]],'[1]Dane REGON NIP (PUBLIC)'!$P$4:$P$51,0),1)</f>
        <v>3200045</v>
      </c>
    </row>
    <row r="23" spans="1:43" s="1" customFormat="1" ht="13.5" customHeight="1" x14ac:dyDescent="0.25">
      <c r="A23" s="1">
        <f t="shared" ca="1" si="0"/>
        <v>19</v>
      </c>
      <c r="C23" s="25">
        <f ca="1">IF(AND(OR(VALUE(SUM(Tab_Public[[#This Row],[data rejestracji]]))&lt;&gt;0,VALUE(SUM(Tab_Public[[#This Row],[data pierwszej wyceny]]))&lt;&gt;0),AND(Tab_Public[[#This Row],[wyrejestrowanie]]="",Tab_Public[[#This Row],[ost wycena]]="")),MAX(C$3:C22)+1,"")</f>
        <v>19</v>
      </c>
      <c r="D23" s="1" t="s">
        <v>240</v>
      </c>
      <c r="E23" s="26">
        <v>41829</v>
      </c>
      <c r="F23" s="27" t="s">
        <v>120</v>
      </c>
      <c r="G23" s="28" t="s">
        <v>71</v>
      </c>
      <c r="H23" s="27" t="s">
        <v>71</v>
      </c>
      <c r="I23" s="29" t="s">
        <v>241</v>
      </c>
      <c r="J23" s="30" t="s">
        <v>167</v>
      </c>
      <c r="K23" s="1" t="s">
        <v>168</v>
      </c>
      <c r="L23" s="31" t="s">
        <v>169</v>
      </c>
      <c r="M23" s="32" t="s">
        <v>242</v>
      </c>
      <c r="N23" s="31" t="s">
        <v>243</v>
      </c>
      <c r="O23" s="33" t="s">
        <v>244</v>
      </c>
      <c r="P23" s="33" t="s">
        <v>245</v>
      </c>
      <c r="Q23" s="33" t="s">
        <v>246</v>
      </c>
      <c r="S23" s="33">
        <v>6945</v>
      </c>
      <c r="U23" s="1" t="s">
        <v>247</v>
      </c>
      <c r="V23" s="1" t="s">
        <v>248</v>
      </c>
      <c r="X23" s="30" t="s">
        <v>486</v>
      </c>
      <c r="Y23" s="28">
        <v>41515</v>
      </c>
      <c r="Z23" s="30" t="s">
        <v>519</v>
      </c>
      <c r="AA23" s="30" t="s">
        <v>520</v>
      </c>
      <c r="AB23" s="30" t="s">
        <v>507</v>
      </c>
      <c r="AC23" s="34">
        <v>190613</v>
      </c>
      <c r="AD23" s="34">
        <v>23422553</v>
      </c>
      <c r="AE23" s="35" t="s">
        <v>557</v>
      </c>
      <c r="AF23" s="36" t="s">
        <v>560</v>
      </c>
      <c r="AG23" s="45" t="s">
        <v>575</v>
      </c>
      <c r="AH23" s="45" t="s">
        <v>575</v>
      </c>
      <c r="AI23" s="32" t="s">
        <v>577</v>
      </c>
      <c r="AJ23" s="34" t="s">
        <v>561</v>
      </c>
      <c r="AK23" s="37">
        <v>41830</v>
      </c>
      <c r="AL23" s="38">
        <v>10</v>
      </c>
      <c r="AM23" s="37" t="s">
        <v>71</v>
      </c>
      <c r="AN23" s="38" t="s">
        <v>71</v>
      </c>
      <c r="AO23" s="38" t="s">
        <v>71</v>
      </c>
      <c r="AQ23" s="39">
        <f ca="1">INDEX('[1]Dane REGON NIP (PUBLIC)'!$BN$4:$BN$51,MATCH(Tab_Public[[#This Row],[ozn. DKF]],'[1]Dane REGON NIP (PUBLIC)'!$P$4:$P$51,0),1)</f>
        <v>123747</v>
      </c>
    </row>
    <row r="24" spans="1:43" s="1" customFormat="1" ht="13.5" customHeight="1" x14ac:dyDescent="0.25">
      <c r="A24" s="1">
        <f t="shared" ca="1" si="0"/>
        <v>20</v>
      </c>
      <c r="C24" s="25">
        <f ca="1">IF(AND(OR(VALUE(SUM(Tab_Public[[#This Row],[data rejestracji]]))&lt;&gt;0,VALUE(SUM(Tab_Public[[#This Row],[data pierwszej wyceny]]))&lt;&gt;0),AND(Tab_Public[[#This Row],[wyrejestrowanie]]="",Tab_Public[[#This Row],[ost wycena]]="")),MAX(C$3:C23)+1,"")</f>
        <v>20</v>
      </c>
      <c r="D24" s="1" t="s">
        <v>249</v>
      </c>
      <c r="E24" s="26">
        <v>42046</v>
      </c>
      <c r="F24" s="27" t="s">
        <v>120</v>
      </c>
      <c r="G24" s="28" t="s">
        <v>71</v>
      </c>
      <c r="H24" s="27" t="s">
        <v>71</v>
      </c>
      <c r="I24" s="29" t="s">
        <v>250</v>
      </c>
      <c r="J24" s="30" t="s">
        <v>167</v>
      </c>
      <c r="K24" s="1" t="s">
        <v>168</v>
      </c>
      <c r="L24" s="31" t="s">
        <v>169</v>
      </c>
      <c r="M24" s="32" t="s">
        <v>251</v>
      </c>
      <c r="N24" s="31" t="s">
        <v>252</v>
      </c>
      <c r="O24" s="33" t="s">
        <v>253</v>
      </c>
      <c r="P24" s="33" t="s">
        <v>254</v>
      </c>
      <c r="Q24" s="33" t="s">
        <v>255</v>
      </c>
      <c r="S24" s="33">
        <v>7092</v>
      </c>
      <c r="U24" s="1" t="s">
        <v>256</v>
      </c>
      <c r="V24" s="1" t="s">
        <v>257</v>
      </c>
      <c r="X24" s="30" t="s">
        <v>486</v>
      </c>
      <c r="Y24" s="27">
        <v>0</v>
      </c>
      <c r="Z24" s="30" t="s">
        <v>391</v>
      </c>
      <c r="AA24" s="30" t="s">
        <v>521</v>
      </c>
      <c r="AB24" s="30" t="s">
        <v>507</v>
      </c>
      <c r="AC24" s="34">
        <v>190615</v>
      </c>
      <c r="AD24" s="34">
        <v>23626699</v>
      </c>
      <c r="AE24" s="35" t="s">
        <v>557</v>
      </c>
      <c r="AF24" s="36" t="s">
        <v>560</v>
      </c>
      <c r="AG24" s="45" t="s">
        <v>575</v>
      </c>
      <c r="AH24" s="45" t="s">
        <v>575</v>
      </c>
      <c r="AI24" s="32" t="s">
        <v>577</v>
      </c>
      <c r="AJ24" s="34" t="s">
        <v>561</v>
      </c>
      <c r="AK24" s="37">
        <v>42047</v>
      </c>
      <c r="AL24" s="38">
        <v>10</v>
      </c>
      <c r="AM24" s="37" t="s">
        <v>71</v>
      </c>
      <c r="AN24" s="38" t="s">
        <v>71</v>
      </c>
      <c r="AO24" s="38" t="s">
        <v>71</v>
      </c>
      <c r="AQ24" s="39">
        <f ca="1">INDEX('[1]Dane REGON NIP (PUBLIC)'!$BN$4:$BN$51,MATCH(Tab_Public[[#This Row],[ozn. DKF]],'[1]Dane REGON NIP (PUBLIC)'!$P$4:$P$51,0),1)</f>
        <v>88846</v>
      </c>
    </row>
    <row r="25" spans="1:43" s="1" customFormat="1" ht="13.5" customHeight="1" x14ac:dyDescent="0.25">
      <c r="A25" s="1">
        <f t="shared" ca="1" si="0"/>
        <v>21</v>
      </c>
      <c r="C25" s="25">
        <f ca="1">IF(AND(OR(VALUE(SUM(Tab_Public[[#This Row],[data rejestracji]]))&lt;&gt;0,VALUE(SUM(Tab_Public[[#This Row],[data pierwszej wyceny]]))&lt;&gt;0),AND(Tab_Public[[#This Row],[wyrejestrowanie]]="",Tab_Public[[#This Row],[ost wycena]]="")),MAX(C$3:C24)+1,"")</f>
        <v>21</v>
      </c>
      <c r="D25" s="1" t="s">
        <v>258</v>
      </c>
      <c r="E25" s="26">
        <v>42170</v>
      </c>
      <c r="F25" s="27" t="s">
        <v>120</v>
      </c>
      <c r="G25" s="28" t="s">
        <v>71</v>
      </c>
      <c r="H25" s="27" t="s">
        <v>71</v>
      </c>
      <c r="I25" s="29" t="s">
        <v>259</v>
      </c>
      <c r="J25" s="30" t="s">
        <v>167</v>
      </c>
      <c r="K25" s="1" t="s">
        <v>168</v>
      </c>
      <c r="L25" s="31" t="s">
        <v>169</v>
      </c>
      <c r="M25" s="32" t="s">
        <v>260</v>
      </c>
      <c r="N25" s="31" t="s">
        <v>261</v>
      </c>
      <c r="O25" s="33" t="s">
        <v>262</v>
      </c>
      <c r="P25" s="33" t="s">
        <v>263</v>
      </c>
      <c r="Q25" s="33" t="s">
        <v>264</v>
      </c>
      <c r="S25" s="33">
        <v>7156</v>
      </c>
      <c r="U25" s="1" t="s">
        <v>265</v>
      </c>
      <c r="V25" s="1" t="s">
        <v>266</v>
      </c>
      <c r="X25" s="30" t="s">
        <v>486</v>
      </c>
      <c r="Y25" s="27">
        <v>0</v>
      </c>
      <c r="Z25" s="30" t="s">
        <v>391</v>
      </c>
      <c r="AA25" s="30" t="s">
        <v>522</v>
      </c>
      <c r="AB25" s="30" t="s">
        <v>507</v>
      </c>
      <c r="AC25" s="34">
        <v>190616</v>
      </c>
      <c r="AD25" s="34">
        <v>23720454</v>
      </c>
      <c r="AE25" s="35" t="s">
        <v>557</v>
      </c>
      <c r="AF25" s="36" t="s">
        <v>560</v>
      </c>
      <c r="AG25" s="45" t="s">
        <v>575</v>
      </c>
      <c r="AH25" s="45" t="s">
        <v>575</v>
      </c>
      <c r="AI25" s="32" t="s">
        <v>577</v>
      </c>
      <c r="AJ25" s="34" t="s">
        <v>561</v>
      </c>
      <c r="AK25" s="37">
        <v>42171</v>
      </c>
      <c r="AL25" s="38">
        <v>10</v>
      </c>
      <c r="AM25" s="37" t="s">
        <v>71</v>
      </c>
      <c r="AN25" s="38" t="s">
        <v>71</v>
      </c>
      <c r="AO25" s="38" t="s">
        <v>71</v>
      </c>
      <c r="AQ25" s="39">
        <f ca="1">INDEX('[1]Dane REGON NIP (PUBLIC)'!$BN$4:$BN$51,MATCH(Tab_Public[[#This Row],[ozn. DKF]],'[1]Dane REGON NIP (PUBLIC)'!$P$4:$P$51,0),1)</f>
        <v>99111</v>
      </c>
    </row>
    <row r="26" spans="1:43" s="1" customFormat="1" ht="13.5" customHeight="1" x14ac:dyDescent="0.25">
      <c r="A26" s="1">
        <f t="shared" ca="1" si="0"/>
        <v>22</v>
      </c>
      <c r="C26" s="25">
        <f ca="1">IF(AND(OR(VALUE(SUM(Tab_Public[[#This Row],[data rejestracji]]))&lt;&gt;0,VALUE(SUM(Tab_Public[[#This Row],[data pierwszej wyceny]]))&lt;&gt;0),AND(Tab_Public[[#This Row],[wyrejestrowanie]]="",Tab_Public[[#This Row],[ost wycena]]="")),MAX(C$3:C25)+1,"")</f>
        <v>22</v>
      </c>
      <c r="D26" s="1" t="s">
        <v>267</v>
      </c>
      <c r="E26" s="26">
        <v>43796</v>
      </c>
      <c r="F26" s="27" t="s">
        <v>120</v>
      </c>
      <c r="G26" s="28" t="s">
        <v>71</v>
      </c>
      <c r="H26" s="27" t="s">
        <v>71</v>
      </c>
      <c r="I26" s="29" t="s">
        <v>268</v>
      </c>
      <c r="J26" s="30" t="s">
        <v>167</v>
      </c>
      <c r="K26" s="1" t="s">
        <v>168</v>
      </c>
      <c r="L26" s="31" t="s">
        <v>169</v>
      </c>
      <c r="M26" s="32" t="s">
        <v>269</v>
      </c>
      <c r="N26" s="31" t="s">
        <v>270</v>
      </c>
      <c r="O26" s="33" t="s">
        <v>271</v>
      </c>
      <c r="P26" s="33" t="s">
        <v>272</v>
      </c>
      <c r="Q26" s="33" t="s">
        <v>273</v>
      </c>
      <c r="S26" s="33" t="s">
        <v>71</v>
      </c>
      <c r="U26" s="1" t="s">
        <v>274</v>
      </c>
      <c r="V26" s="1" t="s">
        <v>275</v>
      </c>
      <c r="X26" s="30" t="s">
        <v>486</v>
      </c>
      <c r="Y26" s="27">
        <v>0</v>
      </c>
      <c r="Z26" s="30" t="s">
        <v>391</v>
      </c>
      <c r="AA26" s="30" t="s">
        <v>523</v>
      </c>
      <c r="AB26" s="30" t="s">
        <v>507</v>
      </c>
      <c r="AC26" s="34">
        <v>190619</v>
      </c>
      <c r="AD26" s="34">
        <v>25352414</v>
      </c>
      <c r="AE26" s="35" t="s">
        <v>557</v>
      </c>
      <c r="AF26" s="36" t="s">
        <v>560</v>
      </c>
      <c r="AG26" s="45" t="s">
        <v>575</v>
      </c>
      <c r="AH26" s="45" t="s">
        <v>575</v>
      </c>
      <c r="AI26" s="32" t="s">
        <v>577</v>
      </c>
      <c r="AJ26" s="34" t="s">
        <v>561</v>
      </c>
      <c r="AK26" s="37">
        <v>43797</v>
      </c>
      <c r="AL26" s="38">
        <v>100</v>
      </c>
      <c r="AM26" s="37" t="s">
        <v>71</v>
      </c>
      <c r="AN26" s="38" t="s">
        <v>71</v>
      </c>
      <c r="AO26" s="38" t="s">
        <v>71</v>
      </c>
      <c r="AQ26" s="39">
        <f ca="1">INDEX('[1]Dane REGON NIP (PUBLIC)'!$BN$4:$BN$51,MATCH(Tab_Public[[#This Row],[ozn. DKF]],'[1]Dane REGON NIP (PUBLIC)'!$P$4:$P$51,0),1)</f>
        <v>1252629</v>
      </c>
    </row>
    <row r="27" spans="1:43" s="1" customFormat="1" ht="13.5" x14ac:dyDescent="0.25">
      <c r="A27" s="1">
        <f t="shared" ca="1" si="0"/>
        <v>23</v>
      </c>
      <c r="C27" s="25">
        <f ca="1">IF(AND(OR(VALUE(SUM(Tab_Public[[#This Row],[data rejestracji]]))&lt;&gt;0,VALUE(SUM(Tab_Public[[#This Row],[data pierwszej wyceny]]))&lt;&gt;0),AND(Tab_Public[[#This Row],[wyrejestrowanie]]="",Tab_Public[[#This Row],[ost wycena]]="")),MAX(C$3:C26)+1,"")</f>
        <v>23</v>
      </c>
      <c r="D27" s="1" t="s">
        <v>276</v>
      </c>
      <c r="E27" s="26">
        <v>44028</v>
      </c>
      <c r="F27" s="27" t="s">
        <v>120</v>
      </c>
      <c r="G27" s="28" t="s">
        <v>71</v>
      </c>
      <c r="H27" s="27" t="s">
        <v>71</v>
      </c>
      <c r="I27" s="29" t="s">
        <v>277</v>
      </c>
      <c r="J27" s="30" t="s">
        <v>167</v>
      </c>
      <c r="K27" s="1" t="s">
        <v>168</v>
      </c>
      <c r="L27" s="31" t="s">
        <v>169</v>
      </c>
      <c r="M27" s="32" t="s">
        <v>278</v>
      </c>
      <c r="N27" s="31" t="s">
        <v>279</v>
      </c>
      <c r="O27" s="33" t="s">
        <v>280</v>
      </c>
      <c r="P27" s="33" t="s">
        <v>281</v>
      </c>
      <c r="Q27" s="33" t="s">
        <v>282</v>
      </c>
      <c r="S27" s="33" t="s">
        <v>71</v>
      </c>
      <c r="U27" s="1" t="s">
        <v>283</v>
      </c>
      <c r="V27" s="1" t="s">
        <v>284</v>
      </c>
      <c r="X27" s="30" t="s">
        <v>486</v>
      </c>
      <c r="Y27" s="27">
        <v>0</v>
      </c>
      <c r="Z27" s="30" t="s">
        <v>391</v>
      </c>
      <c r="AA27" s="30" t="s">
        <v>524</v>
      </c>
      <c r="AB27" s="30" t="s">
        <v>507</v>
      </c>
      <c r="AC27" s="34">
        <v>190620</v>
      </c>
      <c r="AD27" s="34">
        <v>25553684</v>
      </c>
      <c r="AE27" s="35" t="s">
        <v>557</v>
      </c>
      <c r="AF27" s="36" t="s">
        <v>560</v>
      </c>
      <c r="AG27" s="45" t="s">
        <v>575</v>
      </c>
      <c r="AH27" s="45" t="s">
        <v>575</v>
      </c>
      <c r="AI27" s="32" t="s">
        <v>577</v>
      </c>
      <c r="AJ27" s="34" t="s">
        <v>561</v>
      </c>
      <c r="AK27" s="37">
        <v>44029</v>
      </c>
      <c r="AL27" s="38">
        <v>100</v>
      </c>
      <c r="AM27" s="37" t="s">
        <v>71</v>
      </c>
      <c r="AN27" s="38" t="s">
        <v>71</v>
      </c>
      <c r="AO27" s="38" t="s">
        <v>71</v>
      </c>
      <c r="AQ27" s="39">
        <f ca="1">INDEX('[1]Dane REGON NIP (PUBLIC)'!$BN$4:$BN$51,MATCH(Tab_Public[[#This Row],[ozn. DKF]],'[1]Dane REGON NIP (PUBLIC)'!$P$4:$P$51,0),1)</f>
        <v>30424</v>
      </c>
    </row>
    <row r="28" spans="1:43" s="1" customFormat="1" ht="13.5" x14ac:dyDescent="0.25">
      <c r="A28" s="1">
        <f t="shared" ca="1" si="0"/>
        <v>24</v>
      </c>
      <c r="C28" s="25">
        <f ca="1">IF(AND(OR(VALUE(SUM(Tab_Public[[#This Row],[data rejestracji]]))&lt;&gt;0,VALUE(SUM(Tab_Public[[#This Row],[data pierwszej wyceny]]))&lt;&gt;0),AND(Tab_Public[[#This Row],[wyrejestrowanie]]="",Tab_Public[[#This Row],[ost wycena]]="")),MAX(C$3:C27)+1,"")</f>
        <v>24</v>
      </c>
      <c r="D28" s="1" t="s">
        <v>285</v>
      </c>
      <c r="E28" s="26">
        <v>44384</v>
      </c>
      <c r="F28" s="27" t="s">
        <v>120</v>
      </c>
      <c r="G28" s="28" t="s">
        <v>71</v>
      </c>
      <c r="H28" s="27" t="s">
        <v>71</v>
      </c>
      <c r="I28" s="29" t="s">
        <v>286</v>
      </c>
      <c r="J28" s="30" t="s">
        <v>167</v>
      </c>
      <c r="K28" s="1" t="s">
        <v>168</v>
      </c>
      <c r="L28" s="31" t="s">
        <v>169</v>
      </c>
      <c r="M28" s="32" t="s">
        <v>287</v>
      </c>
      <c r="N28" s="31" t="s">
        <v>288</v>
      </c>
      <c r="O28" s="33" t="s">
        <v>289</v>
      </c>
      <c r="P28" s="33" t="s">
        <v>290</v>
      </c>
      <c r="Q28" s="33" t="s">
        <v>291</v>
      </c>
      <c r="S28" s="33" t="s">
        <v>71</v>
      </c>
      <c r="U28" s="1" t="s">
        <v>292</v>
      </c>
      <c r="V28" s="1" t="s">
        <v>293</v>
      </c>
      <c r="X28" s="30" t="s">
        <v>486</v>
      </c>
      <c r="Y28" s="27">
        <v>0</v>
      </c>
      <c r="Z28" s="30" t="s">
        <v>391</v>
      </c>
      <c r="AA28" s="30" t="s">
        <v>525</v>
      </c>
      <c r="AB28" s="30" t="s">
        <v>507</v>
      </c>
      <c r="AC28" s="34">
        <v>190621</v>
      </c>
      <c r="AD28" s="34">
        <v>25872601</v>
      </c>
      <c r="AE28" s="35" t="s">
        <v>557</v>
      </c>
      <c r="AF28" s="36" t="s">
        <v>560</v>
      </c>
      <c r="AG28" s="45" t="s">
        <v>575</v>
      </c>
      <c r="AH28" s="45" t="s">
        <v>575</v>
      </c>
      <c r="AI28" s="32" t="s">
        <v>577</v>
      </c>
      <c r="AJ28" s="34" t="s">
        <v>561</v>
      </c>
      <c r="AK28" s="37">
        <v>44384</v>
      </c>
      <c r="AL28" s="38">
        <v>10</v>
      </c>
      <c r="AM28" s="37" t="s">
        <v>71</v>
      </c>
      <c r="AN28" s="38" t="s">
        <v>71</v>
      </c>
      <c r="AO28" s="38" t="s">
        <v>71</v>
      </c>
      <c r="AQ28" s="39">
        <f ca="1">INDEX('[1]Dane REGON NIP (PUBLIC)'!$BN$4:$BN$51,MATCH(Tab_Public[[#This Row],[ozn. DKF]],'[1]Dane REGON NIP (PUBLIC)'!$P$4:$P$51,0),1)</f>
        <v>33482</v>
      </c>
    </row>
    <row r="29" spans="1:43" s="1" customFormat="1" ht="13.5" customHeight="1" x14ac:dyDescent="0.25">
      <c r="A29" s="1">
        <f t="shared" ca="1" si="0"/>
        <v>25</v>
      </c>
      <c r="C29" s="25">
        <f ca="1">IF(AND(OR(VALUE(SUM(Tab_Public[[#This Row],[data rejestracji]]))&lt;&gt;0,VALUE(SUM(Tab_Public[[#This Row],[data pierwszej wyceny]]))&lt;&gt;0),AND(Tab_Public[[#This Row],[wyrejestrowanie]]="",Tab_Public[[#This Row],[ost wycena]]="")),MAX(C$3:C28)+1,"")</f>
        <v>25</v>
      </c>
      <c r="D29" s="1" t="s">
        <v>294</v>
      </c>
      <c r="E29" s="26">
        <v>43166</v>
      </c>
      <c r="F29" s="27" t="s">
        <v>120</v>
      </c>
      <c r="G29" s="28" t="s">
        <v>71</v>
      </c>
      <c r="H29" s="27" t="s">
        <v>71</v>
      </c>
      <c r="I29" s="29" t="s">
        <v>295</v>
      </c>
      <c r="J29" s="30" t="s">
        <v>167</v>
      </c>
      <c r="K29" s="1" t="s">
        <v>168</v>
      </c>
      <c r="L29" s="31" t="s">
        <v>169</v>
      </c>
      <c r="M29" s="32" t="s">
        <v>296</v>
      </c>
      <c r="N29" s="31" t="s">
        <v>297</v>
      </c>
      <c r="O29" s="33" t="s">
        <v>298</v>
      </c>
      <c r="P29" s="33" t="s">
        <v>299</v>
      </c>
      <c r="Q29" s="33" t="s">
        <v>300</v>
      </c>
      <c r="S29" s="33" t="s">
        <v>71</v>
      </c>
      <c r="U29" s="1" t="s">
        <v>301</v>
      </c>
      <c r="V29" s="1" t="s">
        <v>302</v>
      </c>
      <c r="X29" s="30" t="s">
        <v>486</v>
      </c>
      <c r="Y29" s="28">
        <v>0</v>
      </c>
      <c r="Z29" s="30" t="s">
        <v>391</v>
      </c>
      <c r="AA29" s="30" t="s">
        <v>526</v>
      </c>
      <c r="AB29" s="30" t="s">
        <v>507</v>
      </c>
      <c r="AC29" s="34">
        <v>190618</v>
      </c>
      <c r="AD29" s="34">
        <v>24716899</v>
      </c>
      <c r="AE29" s="35" t="s">
        <v>557</v>
      </c>
      <c r="AF29" s="36" t="s">
        <v>560</v>
      </c>
      <c r="AG29" s="45" t="s">
        <v>575</v>
      </c>
      <c r="AH29" s="45" t="s">
        <v>575</v>
      </c>
      <c r="AI29" s="32" t="s">
        <v>577</v>
      </c>
      <c r="AJ29" s="34" t="s">
        <v>561</v>
      </c>
      <c r="AK29" s="37">
        <v>43167</v>
      </c>
      <c r="AL29" s="38">
        <v>10</v>
      </c>
      <c r="AM29" s="37" t="s">
        <v>71</v>
      </c>
      <c r="AN29" s="38" t="s">
        <v>71</v>
      </c>
      <c r="AO29" s="38" t="s">
        <v>71</v>
      </c>
      <c r="AQ29" s="39">
        <f ca="1">INDEX('[1]Dane REGON NIP (PUBLIC)'!$BN$4:$BN$51,MATCH(Tab_Public[[#This Row],[ozn. DKF]],'[1]Dane REGON NIP (PUBLIC)'!$P$4:$P$51,0),1)</f>
        <v>28808</v>
      </c>
    </row>
    <row r="30" spans="1:43" s="1" customFormat="1" ht="13.5" customHeight="1" x14ac:dyDescent="0.25">
      <c r="A30" s="1">
        <f t="shared" ca="1" si="0"/>
        <v>26</v>
      </c>
      <c r="C30" s="25">
        <f ca="1">IF(AND(OR(VALUE(SUM(Tab_Public[[#This Row],[data rejestracji]]))&lt;&gt;0,VALUE(SUM(Tab_Public[[#This Row],[data pierwszej wyceny]]))&lt;&gt;0),AND(Tab_Public[[#This Row],[wyrejestrowanie]]="",Tab_Public[[#This Row],[ost wycena]]="")),MAX(C$3:C29)+1,"")</f>
        <v>26</v>
      </c>
      <c r="D30" s="1" t="s">
        <v>303</v>
      </c>
      <c r="E30" s="26">
        <v>40780</v>
      </c>
      <c r="F30" s="27">
        <v>40778</v>
      </c>
      <c r="G30" s="28" t="s">
        <v>71</v>
      </c>
      <c r="H30" s="27" t="s">
        <v>71</v>
      </c>
      <c r="I30" s="29" t="s">
        <v>304</v>
      </c>
      <c r="J30" s="30" t="s">
        <v>305</v>
      </c>
      <c r="K30" s="1" t="s">
        <v>306</v>
      </c>
      <c r="L30" s="31" t="s">
        <v>307</v>
      </c>
      <c r="M30" s="32" t="s">
        <v>308</v>
      </c>
      <c r="N30" s="31" t="s">
        <v>309</v>
      </c>
      <c r="O30" s="33" t="s">
        <v>310</v>
      </c>
      <c r="P30" s="33" t="s">
        <v>311</v>
      </c>
      <c r="Q30" s="33" t="s">
        <v>312</v>
      </c>
      <c r="S30" s="33">
        <v>6052</v>
      </c>
      <c r="U30" s="1" t="s">
        <v>313</v>
      </c>
      <c r="V30" s="1" t="s">
        <v>314</v>
      </c>
      <c r="X30" s="30" t="s">
        <v>486</v>
      </c>
      <c r="Y30" s="28">
        <v>40752</v>
      </c>
      <c r="Z30" s="30" t="s">
        <v>527</v>
      </c>
      <c r="AA30" s="30" t="s">
        <v>528</v>
      </c>
      <c r="AB30" s="30" t="s">
        <v>529</v>
      </c>
      <c r="AC30" s="34">
        <v>190028</v>
      </c>
      <c r="AD30" s="34">
        <v>22484046</v>
      </c>
      <c r="AE30" s="35" t="s">
        <v>557</v>
      </c>
      <c r="AF30" s="36" t="s">
        <v>560</v>
      </c>
      <c r="AG30" s="45" t="s">
        <v>575</v>
      </c>
      <c r="AH30" s="45" t="s">
        <v>575</v>
      </c>
      <c r="AI30" s="32" t="s">
        <v>577</v>
      </c>
      <c r="AJ30" s="34" t="s">
        <v>563</v>
      </c>
      <c r="AK30" s="37">
        <v>40781</v>
      </c>
      <c r="AL30" s="38">
        <v>10.01</v>
      </c>
      <c r="AM30" s="37" t="s">
        <v>71</v>
      </c>
      <c r="AN30" s="38" t="s">
        <v>71</v>
      </c>
      <c r="AO30" s="38" t="s">
        <v>71</v>
      </c>
      <c r="AQ30" s="39">
        <f ca="1">INDEX('[1]Dane REGON NIP (PUBLIC)'!$BN$4:$BN$51,MATCH(Tab_Public[[#This Row],[ozn. DKF]],'[1]Dane REGON NIP (PUBLIC)'!$P$4:$P$51,0),1)</f>
        <v>409715</v>
      </c>
    </row>
    <row r="31" spans="1:43" s="1" customFormat="1" ht="13.5" customHeight="1" x14ac:dyDescent="0.25">
      <c r="A31" s="1">
        <f t="shared" ca="1" si="0"/>
        <v>27</v>
      </c>
      <c r="C31" s="25">
        <f ca="1">IF(AND(OR(VALUE(SUM(Tab_Public[[#This Row],[data rejestracji]]))&lt;&gt;0,VALUE(SUM(Tab_Public[[#This Row],[data pierwszej wyceny]]))&lt;&gt;0),AND(Tab_Public[[#This Row],[wyrejestrowanie]]="",Tab_Public[[#This Row],[ost wycena]]="")),MAX(C$3:C30)+1,"")</f>
        <v>27</v>
      </c>
      <c r="D31" s="1" t="s">
        <v>315</v>
      </c>
      <c r="E31" s="26">
        <v>39738</v>
      </c>
      <c r="F31" s="27">
        <v>39771</v>
      </c>
      <c r="G31" s="28" t="s">
        <v>71</v>
      </c>
      <c r="H31" s="27" t="s">
        <v>71</v>
      </c>
      <c r="I31" s="29" t="s">
        <v>316</v>
      </c>
      <c r="J31" s="30" t="s">
        <v>305</v>
      </c>
      <c r="K31" s="1" t="s">
        <v>306</v>
      </c>
      <c r="L31" s="31" t="s">
        <v>307</v>
      </c>
      <c r="M31" s="32" t="s">
        <v>317</v>
      </c>
      <c r="N31" s="31" t="s">
        <v>318</v>
      </c>
      <c r="O31" s="33" t="s">
        <v>319</v>
      </c>
      <c r="P31" s="33" t="s">
        <v>320</v>
      </c>
      <c r="Q31" s="33" t="s">
        <v>321</v>
      </c>
      <c r="S31" s="33">
        <v>437</v>
      </c>
      <c r="U31" s="1" t="s">
        <v>322</v>
      </c>
      <c r="V31" s="1" t="s">
        <v>323</v>
      </c>
      <c r="X31" s="30" t="s">
        <v>486</v>
      </c>
      <c r="Y31" s="27">
        <v>39638</v>
      </c>
      <c r="Z31" s="30" t="s">
        <v>530</v>
      </c>
      <c r="AA31" s="30" t="s">
        <v>531</v>
      </c>
      <c r="AB31" s="30" t="s">
        <v>529</v>
      </c>
      <c r="AC31" s="34">
        <v>192662</v>
      </c>
      <c r="AD31" s="34">
        <v>21627386</v>
      </c>
      <c r="AE31" s="35" t="s">
        <v>557</v>
      </c>
      <c r="AF31" s="36" t="s">
        <v>560</v>
      </c>
      <c r="AG31" s="45" t="s">
        <v>575</v>
      </c>
      <c r="AH31" s="45" t="s">
        <v>575</v>
      </c>
      <c r="AI31" s="32" t="s">
        <v>577</v>
      </c>
      <c r="AJ31" s="34" t="s">
        <v>563</v>
      </c>
      <c r="AK31" s="37">
        <v>39741</v>
      </c>
      <c r="AL31" s="38">
        <v>10.01</v>
      </c>
      <c r="AM31" s="37" t="s">
        <v>71</v>
      </c>
      <c r="AN31" s="38" t="s">
        <v>71</v>
      </c>
      <c r="AO31" s="38" t="s">
        <v>71</v>
      </c>
      <c r="AQ31" s="39">
        <f ca="1">INDEX('[1]Dane REGON NIP (PUBLIC)'!$BN$4:$BN$51,MATCH(Tab_Public[[#This Row],[ozn. DKF]],'[1]Dane REGON NIP (PUBLIC)'!$P$4:$P$51,0),1)</f>
        <v>156257</v>
      </c>
    </row>
    <row r="32" spans="1:43" s="1" customFormat="1" ht="13.5" customHeight="1" x14ac:dyDescent="0.25">
      <c r="A32" s="1">
        <f t="shared" ca="1" si="0"/>
        <v>28</v>
      </c>
      <c r="C32" s="25">
        <f ca="1">IF(AND(OR(VALUE(SUM(Tab_Public[[#This Row],[data rejestracji]]))&lt;&gt;0,VALUE(SUM(Tab_Public[[#This Row],[data pierwszej wyceny]]))&lt;&gt;0),AND(Tab_Public[[#This Row],[wyrejestrowanie]]="",Tab_Public[[#This Row],[ost wycena]]="")),MAX(C$3:C31)+1,"")</f>
        <v>28</v>
      </c>
      <c r="D32" s="1" t="s">
        <v>324</v>
      </c>
      <c r="E32" s="26">
        <v>42263</v>
      </c>
      <c r="F32" s="27" t="s">
        <v>120</v>
      </c>
      <c r="G32" s="28" t="s">
        <v>71</v>
      </c>
      <c r="H32" s="27" t="s">
        <v>71</v>
      </c>
      <c r="I32" s="29" t="s">
        <v>325</v>
      </c>
      <c r="J32" s="30" t="s">
        <v>305</v>
      </c>
      <c r="K32" s="1" t="s">
        <v>306</v>
      </c>
      <c r="L32" s="31" t="s">
        <v>307</v>
      </c>
      <c r="M32" s="32" t="s">
        <v>326</v>
      </c>
      <c r="N32" s="31" t="s">
        <v>327</v>
      </c>
      <c r="O32" s="33" t="s">
        <v>328</v>
      </c>
      <c r="P32" s="33" t="s">
        <v>329</v>
      </c>
      <c r="Q32" s="33" t="s">
        <v>330</v>
      </c>
      <c r="S32" s="33" t="s">
        <v>71</v>
      </c>
      <c r="U32" s="1" t="s">
        <v>331</v>
      </c>
      <c r="V32" s="1" t="s">
        <v>332</v>
      </c>
      <c r="X32" s="30" t="s">
        <v>486</v>
      </c>
      <c r="Y32" s="28">
        <v>0</v>
      </c>
      <c r="Z32" s="30" t="s">
        <v>391</v>
      </c>
      <c r="AA32" s="30" t="s">
        <v>532</v>
      </c>
      <c r="AB32" s="30" t="s">
        <v>529</v>
      </c>
      <c r="AC32" s="34">
        <v>192663</v>
      </c>
      <c r="AD32" s="34">
        <v>23807672</v>
      </c>
      <c r="AE32" s="35" t="s">
        <v>557</v>
      </c>
      <c r="AF32" s="36" t="s">
        <v>560</v>
      </c>
      <c r="AG32" s="45" t="s">
        <v>575</v>
      </c>
      <c r="AH32" s="45" t="s">
        <v>575</v>
      </c>
      <c r="AI32" s="32" t="s">
        <v>577</v>
      </c>
      <c r="AJ32" s="34" t="s">
        <v>563</v>
      </c>
      <c r="AK32" s="37">
        <v>42264</v>
      </c>
      <c r="AL32" s="38">
        <v>10</v>
      </c>
      <c r="AM32" s="37" t="s">
        <v>71</v>
      </c>
      <c r="AN32" s="38" t="s">
        <v>71</v>
      </c>
      <c r="AO32" s="38" t="s">
        <v>71</v>
      </c>
      <c r="AQ32" s="39">
        <f ca="1">INDEX('[1]Dane REGON NIP (PUBLIC)'!$BN$4:$BN$51,MATCH(Tab_Public[[#This Row],[ozn. DKF]],'[1]Dane REGON NIP (PUBLIC)'!$P$4:$P$51,0),1)</f>
        <v>306553</v>
      </c>
    </row>
    <row r="33" spans="1:43" s="1" customFormat="1" ht="13.5" customHeight="1" x14ac:dyDescent="0.25">
      <c r="A33" s="1">
        <f t="shared" ca="1" si="0"/>
        <v>29</v>
      </c>
      <c r="C33" s="25">
        <f ca="1">IF(AND(OR(VALUE(SUM(Tab_Public[[#This Row],[data rejestracji]]))&lt;&gt;0,VALUE(SUM(Tab_Public[[#This Row],[data pierwszej wyceny]]))&lt;&gt;0),AND(Tab_Public[[#This Row],[wyrejestrowanie]]="",Tab_Public[[#This Row],[ost wycena]]="")),MAX(C$3:C32)+1,"")</f>
        <v>29</v>
      </c>
      <c r="D33" s="1" t="s">
        <v>333</v>
      </c>
      <c r="E33" s="26">
        <v>42774</v>
      </c>
      <c r="F33" s="27" t="s">
        <v>120</v>
      </c>
      <c r="G33" s="28" t="s">
        <v>71</v>
      </c>
      <c r="H33" s="27" t="s">
        <v>71</v>
      </c>
      <c r="I33" s="29" t="s">
        <v>334</v>
      </c>
      <c r="J33" s="30" t="s">
        <v>305</v>
      </c>
      <c r="K33" s="1" t="s">
        <v>306</v>
      </c>
      <c r="L33" s="31" t="s">
        <v>307</v>
      </c>
      <c r="M33" s="32" t="s">
        <v>335</v>
      </c>
      <c r="N33" s="31" t="s">
        <v>336</v>
      </c>
      <c r="O33" s="33" t="s">
        <v>337</v>
      </c>
      <c r="P33" s="33" t="s">
        <v>338</v>
      </c>
      <c r="Q33" s="33" t="s">
        <v>339</v>
      </c>
      <c r="S33" s="33" t="s">
        <v>71</v>
      </c>
      <c r="U33" s="1" t="s">
        <v>340</v>
      </c>
      <c r="V33" s="1" t="s">
        <v>341</v>
      </c>
      <c r="X33" s="30" t="s">
        <v>486</v>
      </c>
      <c r="Y33" s="27">
        <v>0</v>
      </c>
      <c r="Z33" s="30" t="s">
        <v>391</v>
      </c>
      <c r="AA33" s="30" t="s">
        <v>533</v>
      </c>
      <c r="AB33" s="30" t="s">
        <v>529</v>
      </c>
      <c r="AC33" s="34">
        <v>190181</v>
      </c>
      <c r="AD33" s="34">
        <v>24292761</v>
      </c>
      <c r="AE33" s="35" t="s">
        <v>557</v>
      </c>
      <c r="AF33" s="36" t="s">
        <v>560</v>
      </c>
      <c r="AG33" s="45" t="s">
        <v>575</v>
      </c>
      <c r="AH33" s="45" t="s">
        <v>575</v>
      </c>
      <c r="AI33" s="32" t="s">
        <v>577</v>
      </c>
      <c r="AJ33" s="34" t="s">
        <v>563</v>
      </c>
      <c r="AK33" s="37">
        <v>42775</v>
      </c>
      <c r="AL33" s="38">
        <v>10</v>
      </c>
      <c r="AM33" s="37" t="s">
        <v>71</v>
      </c>
      <c r="AN33" s="38" t="s">
        <v>71</v>
      </c>
      <c r="AO33" s="38" t="s">
        <v>71</v>
      </c>
      <c r="AQ33" s="39">
        <f ca="1">INDEX('[1]Dane REGON NIP (PUBLIC)'!$BN$4:$BN$51,MATCH(Tab_Public[[#This Row],[ozn. DKF]],'[1]Dane REGON NIP (PUBLIC)'!$P$4:$P$51,0),1)</f>
        <v>41555</v>
      </c>
    </row>
    <row r="34" spans="1:43" s="1" customFormat="1" ht="13.5" customHeight="1" x14ac:dyDescent="0.25">
      <c r="A34" s="1">
        <f t="shared" ca="1" si="0"/>
        <v>30</v>
      </c>
      <c r="C34" s="25">
        <f ca="1">IF(AND(OR(VALUE(SUM(Tab_Public[[#This Row],[data rejestracji]]))&lt;&gt;0,VALUE(SUM(Tab_Public[[#This Row],[data pierwszej wyceny]]))&lt;&gt;0),AND(Tab_Public[[#This Row],[wyrejestrowanie]]="",Tab_Public[[#This Row],[ost wycena]]="")),MAX(C$3:C33)+1,"")</f>
        <v>30</v>
      </c>
      <c r="D34" s="1" t="s">
        <v>342</v>
      </c>
      <c r="E34" s="26">
        <v>36685</v>
      </c>
      <c r="F34" s="27">
        <v>36675</v>
      </c>
      <c r="G34" s="28" t="s">
        <v>71</v>
      </c>
      <c r="H34" s="27" t="s">
        <v>71</v>
      </c>
      <c r="I34" s="29" t="s">
        <v>343</v>
      </c>
      <c r="J34" s="30" t="s">
        <v>344</v>
      </c>
      <c r="K34" s="1" t="s">
        <v>345</v>
      </c>
      <c r="L34" s="31" t="s">
        <v>346</v>
      </c>
      <c r="M34" s="32" t="s">
        <v>347</v>
      </c>
      <c r="N34" s="31" t="s">
        <v>348</v>
      </c>
      <c r="O34" s="33" t="s">
        <v>349</v>
      </c>
      <c r="P34" s="33" t="s">
        <v>350</v>
      </c>
      <c r="Q34" s="33" t="s">
        <v>351</v>
      </c>
      <c r="S34" s="33">
        <v>408</v>
      </c>
      <c r="U34" s="1" t="s">
        <v>352</v>
      </c>
      <c r="V34" s="1" t="s">
        <v>353</v>
      </c>
      <c r="X34" s="30" t="s">
        <v>486</v>
      </c>
      <c r="Y34" s="28">
        <v>36657</v>
      </c>
      <c r="Z34" s="30" t="s">
        <v>534</v>
      </c>
      <c r="AA34" s="30" t="s">
        <v>535</v>
      </c>
      <c r="AB34" s="30" t="s">
        <v>536</v>
      </c>
      <c r="AC34" s="34">
        <v>190244</v>
      </c>
      <c r="AD34" s="34">
        <v>20501817</v>
      </c>
      <c r="AE34" s="35" t="s">
        <v>557</v>
      </c>
      <c r="AF34" s="36" t="s">
        <v>558</v>
      </c>
      <c r="AG34" s="45" t="s">
        <v>575</v>
      </c>
      <c r="AH34" s="45" t="s">
        <v>575</v>
      </c>
      <c r="AI34" s="32" t="s">
        <v>576</v>
      </c>
      <c r="AJ34" s="34" t="s">
        <v>564</v>
      </c>
      <c r="AK34" s="37">
        <v>36685</v>
      </c>
      <c r="AL34" s="38">
        <v>100</v>
      </c>
      <c r="AM34" s="37">
        <v>37904</v>
      </c>
      <c r="AN34" s="38">
        <v>16.87</v>
      </c>
      <c r="AO34" s="38" t="s">
        <v>562</v>
      </c>
      <c r="AQ34" s="39">
        <f ca="1">INDEX('[1]Dane REGON NIP (PUBLIC)'!$BN$4:$BN$51,MATCH(Tab_Public[[#This Row],[ozn. DKF]],'[1]Dane REGON NIP (PUBLIC)'!$P$4:$P$51,0),1)</f>
        <v>370944</v>
      </c>
    </row>
    <row r="35" spans="1:43" s="1" customFormat="1" ht="13.5" customHeight="1" x14ac:dyDescent="0.25">
      <c r="A35" s="1">
        <f t="shared" ca="1" si="0"/>
        <v>31</v>
      </c>
      <c r="C35" s="25">
        <f ca="1">IF(AND(OR(VALUE(SUM(Tab_Public[[#This Row],[data rejestracji]]))&lt;&gt;0,VALUE(SUM(Tab_Public[[#This Row],[data pierwszej wyceny]]))&lt;&gt;0),AND(Tab_Public[[#This Row],[wyrejestrowanie]]="",Tab_Public[[#This Row],[ost wycena]]="")),MAX(C$3:C34)+1,"")</f>
        <v>31</v>
      </c>
      <c r="D35" s="1" t="s">
        <v>354</v>
      </c>
      <c r="E35" s="26">
        <v>37378</v>
      </c>
      <c r="F35" s="27">
        <v>37357</v>
      </c>
      <c r="G35" s="28" t="s">
        <v>71</v>
      </c>
      <c r="H35" s="27" t="s">
        <v>71</v>
      </c>
      <c r="I35" s="29" t="s">
        <v>355</v>
      </c>
      <c r="J35" s="30" t="s">
        <v>344</v>
      </c>
      <c r="K35" s="1" t="s">
        <v>345</v>
      </c>
      <c r="L35" s="31" t="s">
        <v>346</v>
      </c>
      <c r="M35" s="32" t="s">
        <v>356</v>
      </c>
      <c r="N35" s="31" t="s">
        <v>357</v>
      </c>
      <c r="O35" s="33" t="s">
        <v>358</v>
      </c>
      <c r="P35" s="33" t="s">
        <v>359</v>
      </c>
      <c r="Q35" s="33" t="s">
        <v>360</v>
      </c>
      <c r="S35" s="33">
        <v>422</v>
      </c>
      <c r="U35" s="1" t="s">
        <v>361</v>
      </c>
      <c r="V35" s="1" t="s">
        <v>362</v>
      </c>
      <c r="X35" s="30" t="s">
        <v>486</v>
      </c>
      <c r="Y35" s="27">
        <v>37341</v>
      </c>
      <c r="Z35" s="30" t="s">
        <v>537</v>
      </c>
      <c r="AA35" s="30" t="s">
        <v>538</v>
      </c>
      <c r="AB35" s="30" t="s">
        <v>536</v>
      </c>
      <c r="AC35" s="34">
        <v>190088</v>
      </c>
      <c r="AD35" s="34">
        <v>873227</v>
      </c>
      <c r="AE35" s="35" t="s">
        <v>557</v>
      </c>
      <c r="AF35" s="36" t="s">
        <v>558</v>
      </c>
      <c r="AG35" s="45" t="s">
        <v>575</v>
      </c>
      <c r="AH35" s="45" t="s">
        <v>575</v>
      </c>
      <c r="AI35" s="32" t="s">
        <v>576</v>
      </c>
      <c r="AJ35" s="34" t="s">
        <v>564</v>
      </c>
      <c r="AK35" s="37">
        <v>37378</v>
      </c>
      <c r="AL35" s="38">
        <v>40.200000000000003</v>
      </c>
      <c r="AM35" s="37">
        <v>37469</v>
      </c>
      <c r="AN35" s="38">
        <v>9.8668999999999993</v>
      </c>
      <c r="AO35" s="38" t="s">
        <v>562</v>
      </c>
      <c r="AQ35" s="39">
        <f ca="1">INDEX('[1]Dane REGON NIP (PUBLIC)'!$BN$4:$BN$51,MATCH(Tab_Public[[#This Row],[ozn. DKF]],'[1]Dane REGON NIP (PUBLIC)'!$P$4:$P$51,0),1)</f>
        <v>1023575</v>
      </c>
    </row>
    <row r="36" spans="1:43" s="1" customFormat="1" ht="13.5" customHeight="1" x14ac:dyDescent="0.25">
      <c r="A36" s="1">
        <f t="shared" ca="1" si="0"/>
        <v>32</v>
      </c>
      <c r="C36" s="25">
        <f ca="1">IF(AND(OR(VALUE(SUM(Tab_Public[[#This Row],[data rejestracji]]))&lt;&gt;0,VALUE(SUM(Tab_Public[[#This Row],[data pierwszej wyceny]]))&lt;&gt;0),AND(Tab_Public[[#This Row],[wyrejestrowanie]]="",Tab_Public[[#This Row],[ost wycena]]="")),MAX(C$3:C35)+1,"")</f>
        <v>32</v>
      </c>
      <c r="D36" s="1" t="s">
        <v>363</v>
      </c>
      <c r="E36" s="26">
        <v>37778</v>
      </c>
      <c r="F36" s="27">
        <v>37767</v>
      </c>
      <c r="G36" s="28" t="s">
        <v>71</v>
      </c>
      <c r="H36" s="27" t="s">
        <v>71</v>
      </c>
      <c r="I36" s="29" t="s">
        <v>364</v>
      </c>
      <c r="J36" s="30" t="s">
        <v>344</v>
      </c>
      <c r="K36" s="1" t="s">
        <v>345</v>
      </c>
      <c r="L36" s="31" t="s">
        <v>346</v>
      </c>
      <c r="M36" s="32" t="s">
        <v>365</v>
      </c>
      <c r="N36" s="31" t="s">
        <v>366</v>
      </c>
      <c r="O36" s="33" t="s">
        <v>367</v>
      </c>
      <c r="P36" s="33" t="s">
        <v>368</v>
      </c>
      <c r="Q36" s="33" t="s">
        <v>369</v>
      </c>
      <c r="S36" s="33">
        <v>423</v>
      </c>
      <c r="U36" s="1" t="s">
        <v>370</v>
      </c>
      <c r="V36" s="1" t="s">
        <v>371</v>
      </c>
      <c r="X36" s="30" t="s">
        <v>486</v>
      </c>
      <c r="Y36" s="28">
        <v>37733</v>
      </c>
      <c r="Z36" s="30" t="s">
        <v>539</v>
      </c>
      <c r="AA36" s="30" t="s">
        <v>540</v>
      </c>
      <c r="AB36" s="30" t="s">
        <v>536</v>
      </c>
      <c r="AC36" s="34">
        <v>190279</v>
      </c>
      <c r="AD36" s="34">
        <v>20017661</v>
      </c>
      <c r="AE36" s="35" t="s">
        <v>557</v>
      </c>
      <c r="AF36" s="36" t="s">
        <v>558</v>
      </c>
      <c r="AG36" s="45" t="s">
        <v>575</v>
      </c>
      <c r="AH36" s="45" t="s">
        <v>575</v>
      </c>
      <c r="AI36" s="32" t="s">
        <v>576</v>
      </c>
      <c r="AJ36" s="34" t="s">
        <v>564</v>
      </c>
      <c r="AK36" s="37">
        <v>37778</v>
      </c>
      <c r="AL36" s="38">
        <v>40.11</v>
      </c>
      <c r="AM36" s="37">
        <v>37778</v>
      </c>
      <c r="AN36" s="38">
        <v>8.99</v>
      </c>
      <c r="AO36" s="38" t="s">
        <v>565</v>
      </c>
      <c r="AQ36" s="39">
        <f ca="1">INDEX('[1]Dane REGON NIP (PUBLIC)'!$BN$4:$BN$51,MATCH(Tab_Public[[#This Row],[ozn. DKF]],'[1]Dane REGON NIP (PUBLIC)'!$P$4:$P$51,0),1)</f>
        <v>139159</v>
      </c>
    </row>
    <row r="37" spans="1:43" s="1" customFormat="1" ht="13.5" customHeight="1" x14ac:dyDescent="0.25">
      <c r="A37" s="1">
        <f t="shared" ca="1" si="0"/>
        <v>33</v>
      </c>
      <c r="C37" s="25">
        <f ca="1">IF(AND(OR(VALUE(SUM(Tab_Public[[#This Row],[data rejestracji]]))&lt;&gt;0,VALUE(SUM(Tab_Public[[#This Row],[data pierwszej wyceny]]))&lt;&gt;0),AND(Tab_Public[[#This Row],[wyrejestrowanie]]="",Tab_Public[[#This Row],[ost wycena]]="")),MAX(C$3:C36)+1,"")</f>
        <v>33</v>
      </c>
      <c r="D37" s="1" t="s">
        <v>372</v>
      </c>
      <c r="E37" s="26">
        <v>38106</v>
      </c>
      <c r="F37" s="27">
        <v>38101</v>
      </c>
      <c r="G37" s="28" t="s">
        <v>71</v>
      </c>
      <c r="H37" s="27" t="s">
        <v>71</v>
      </c>
      <c r="I37" s="29" t="s">
        <v>373</v>
      </c>
      <c r="J37" s="30" t="s">
        <v>344</v>
      </c>
      <c r="K37" s="1" t="s">
        <v>345</v>
      </c>
      <c r="L37" s="31" t="s">
        <v>346</v>
      </c>
      <c r="M37" s="32" t="s">
        <v>374</v>
      </c>
      <c r="N37" s="31" t="s">
        <v>375</v>
      </c>
      <c r="O37" s="33" t="s">
        <v>376</v>
      </c>
      <c r="P37" s="33" t="s">
        <v>377</v>
      </c>
      <c r="Q37" s="33" t="s">
        <v>378</v>
      </c>
      <c r="S37" s="33">
        <v>409</v>
      </c>
      <c r="U37" s="1" t="s">
        <v>379</v>
      </c>
      <c r="V37" s="1" t="s">
        <v>380</v>
      </c>
      <c r="X37" s="30" t="s">
        <v>486</v>
      </c>
      <c r="Y37" s="28">
        <v>38055</v>
      </c>
      <c r="Z37" s="30" t="s">
        <v>541</v>
      </c>
      <c r="AA37" s="30" t="s">
        <v>542</v>
      </c>
      <c r="AB37" s="30" t="s">
        <v>536</v>
      </c>
      <c r="AC37" s="34">
        <v>190236</v>
      </c>
      <c r="AD37" s="34">
        <v>20145873</v>
      </c>
      <c r="AE37" s="35" t="s">
        <v>557</v>
      </c>
      <c r="AF37" s="36" t="s">
        <v>558</v>
      </c>
      <c r="AG37" s="45" t="s">
        <v>575</v>
      </c>
      <c r="AH37" s="45" t="s">
        <v>575</v>
      </c>
      <c r="AI37" s="32" t="s">
        <v>576</v>
      </c>
      <c r="AJ37" s="34" t="s">
        <v>564</v>
      </c>
      <c r="AK37" s="37">
        <v>38106</v>
      </c>
      <c r="AL37" s="38">
        <v>40.119999999999997</v>
      </c>
      <c r="AM37" s="37">
        <v>38106</v>
      </c>
      <c r="AN37" s="38">
        <v>8.39</v>
      </c>
      <c r="AO37" s="38" t="s">
        <v>565</v>
      </c>
      <c r="AQ37" s="39">
        <f ca="1">INDEX('[1]Dane REGON NIP (PUBLIC)'!$BN$4:$BN$51,MATCH(Tab_Public[[#This Row],[ozn. DKF]],'[1]Dane REGON NIP (PUBLIC)'!$P$4:$P$51,0),1)</f>
        <v>227172</v>
      </c>
    </row>
    <row r="38" spans="1:43" s="1" customFormat="1" ht="13.5" customHeight="1" x14ac:dyDescent="0.25">
      <c r="A38" s="1">
        <f t="shared" ca="1" si="0"/>
        <v>34</v>
      </c>
      <c r="C38" s="25">
        <f ca="1">IF(AND(OR(VALUE(SUM(Tab_Public[[#This Row],[data rejestracji]]))&lt;&gt;0,VALUE(SUM(Tab_Public[[#This Row],[data pierwszej wyceny]]))&lt;&gt;0),AND(Tab_Public[[#This Row],[wyrejestrowanie]]="",Tab_Public[[#This Row],[ost wycena]]="")),MAX(C$3:C37)+1,"")</f>
        <v>34</v>
      </c>
      <c r="D38" s="1" t="s">
        <v>381</v>
      </c>
      <c r="E38" s="26">
        <v>38558</v>
      </c>
      <c r="F38" s="27">
        <v>38548</v>
      </c>
      <c r="G38" s="28" t="s">
        <v>71</v>
      </c>
      <c r="H38" s="27" t="s">
        <v>71</v>
      </c>
      <c r="I38" s="29" t="s">
        <v>382</v>
      </c>
      <c r="J38" s="30" t="s">
        <v>344</v>
      </c>
      <c r="K38" s="1" t="s">
        <v>345</v>
      </c>
      <c r="L38" s="31" t="s">
        <v>346</v>
      </c>
      <c r="M38" s="32" t="s">
        <v>383</v>
      </c>
      <c r="N38" s="31" t="s">
        <v>384</v>
      </c>
      <c r="O38" s="33" t="s">
        <v>385</v>
      </c>
      <c r="P38" s="33" t="s">
        <v>386</v>
      </c>
      <c r="Q38" s="33" t="s">
        <v>387</v>
      </c>
      <c r="S38" s="33">
        <v>434</v>
      </c>
      <c r="U38" s="1" t="s">
        <v>388</v>
      </c>
      <c r="V38" s="1" t="s">
        <v>389</v>
      </c>
      <c r="X38" s="30" t="s">
        <v>486</v>
      </c>
      <c r="Y38" s="28">
        <v>38512</v>
      </c>
      <c r="Z38" s="30" t="s">
        <v>543</v>
      </c>
      <c r="AA38" s="30" t="s">
        <v>544</v>
      </c>
      <c r="AB38" s="30" t="s">
        <v>536</v>
      </c>
      <c r="AC38" s="34">
        <v>190130</v>
      </c>
      <c r="AD38" s="34">
        <v>20566484</v>
      </c>
      <c r="AE38" s="35" t="s">
        <v>557</v>
      </c>
      <c r="AF38" s="36" t="s">
        <v>558</v>
      </c>
      <c r="AG38" s="45" t="s">
        <v>575</v>
      </c>
      <c r="AH38" s="45" t="s">
        <v>575</v>
      </c>
      <c r="AI38" s="32" t="s">
        <v>576</v>
      </c>
      <c r="AJ38" s="34" t="s">
        <v>564</v>
      </c>
      <c r="AK38" s="37">
        <v>38558</v>
      </c>
      <c r="AL38" s="38">
        <v>30.08</v>
      </c>
      <c r="AM38" s="37">
        <v>38558</v>
      </c>
      <c r="AN38" s="38">
        <v>8.83</v>
      </c>
      <c r="AO38" s="38" t="s">
        <v>562</v>
      </c>
      <c r="AQ38" s="39">
        <f ca="1">INDEX('[1]Dane REGON NIP (PUBLIC)'!$BN$4:$BN$51,MATCH(Tab_Public[[#This Row],[ozn. DKF]],'[1]Dane REGON NIP (PUBLIC)'!$P$4:$P$51,0),1)</f>
        <v>213906</v>
      </c>
    </row>
    <row r="39" spans="1:43" s="1" customFormat="1" ht="13.5" customHeight="1" x14ac:dyDescent="0.25">
      <c r="A39" s="1">
        <f t="shared" ca="1" si="0"/>
        <v>35</v>
      </c>
      <c r="C39" s="25">
        <f ca="1">IF(AND(OR(VALUE(SUM(Tab_Public[[#This Row],[data rejestracji]]))&lt;&gt;0,VALUE(SUM(Tab_Public[[#This Row],[data pierwszej wyceny]]))&lt;&gt;0),AND(Tab_Public[[#This Row],[wyrejestrowanie]]="",Tab_Public[[#This Row],[ost wycena]]="")),MAX(C$3:C38)+1,"")</f>
        <v>35</v>
      </c>
      <c r="D39" s="1" t="s">
        <v>390</v>
      </c>
      <c r="E39" s="26">
        <v>43798</v>
      </c>
      <c r="F39" s="27" t="s">
        <v>391</v>
      </c>
      <c r="G39" s="28" t="s">
        <v>71</v>
      </c>
      <c r="H39" s="27" t="s">
        <v>71</v>
      </c>
      <c r="I39" s="29" t="s">
        <v>392</v>
      </c>
      <c r="J39" s="30" t="s">
        <v>393</v>
      </c>
      <c r="K39" s="1" t="s">
        <v>394</v>
      </c>
      <c r="L39" s="31" t="s">
        <v>395</v>
      </c>
      <c r="M39" s="32" t="s">
        <v>396</v>
      </c>
      <c r="N39" s="31" t="s">
        <v>397</v>
      </c>
      <c r="O39" s="33" t="s">
        <v>398</v>
      </c>
      <c r="P39" s="33" t="s">
        <v>399</v>
      </c>
      <c r="Q39" s="33" t="s">
        <v>400</v>
      </c>
      <c r="S39" s="33" t="s">
        <v>71</v>
      </c>
      <c r="U39" s="1" t="s">
        <v>391</v>
      </c>
      <c r="V39" s="1" t="s">
        <v>401</v>
      </c>
      <c r="X39" s="30" t="s">
        <v>486</v>
      </c>
      <c r="Y39" s="27">
        <v>0</v>
      </c>
      <c r="Z39" s="30" t="s">
        <v>391</v>
      </c>
      <c r="AA39" s="30" t="s">
        <v>545</v>
      </c>
      <c r="AB39" s="30" t="s">
        <v>546</v>
      </c>
      <c r="AC39" s="34">
        <v>181400</v>
      </c>
      <c r="AD39" s="34">
        <v>25181135</v>
      </c>
      <c r="AE39" s="35" t="s">
        <v>566</v>
      </c>
      <c r="AF39" s="36" t="s">
        <v>560</v>
      </c>
      <c r="AG39" s="45" t="s">
        <v>575</v>
      </c>
      <c r="AH39" s="45" t="s">
        <v>575</v>
      </c>
      <c r="AI39" s="32" t="s">
        <v>577</v>
      </c>
      <c r="AJ39" s="34" t="s">
        <v>567</v>
      </c>
      <c r="AK39" s="37">
        <v>43801</v>
      </c>
      <c r="AL39" s="38">
        <v>10</v>
      </c>
      <c r="AM39" s="37" t="s">
        <v>71</v>
      </c>
      <c r="AN39" s="38" t="s">
        <v>71</v>
      </c>
      <c r="AO39" s="38" t="s">
        <v>71</v>
      </c>
      <c r="AQ39" s="39">
        <f ca="1">INDEX('[1]Dane REGON NIP (PUBLIC)'!$BN$4:$BN$51,MATCH(Tab_Public[[#This Row],[ozn. DKF]],'[1]Dane REGON NIP (PUBLIC)'!$P$4:$P$51,0),1)</f>
        <v>59931</v>
      </c>
    </row>
    <row r="40" spans="1:43" s="1" customFormat="1" ht="13.5" customHeight="1" x14ac:dyDescent="0.25">
      <c r="A40" s="1">
        <f t="shared" ca="1" si="0"/>
        <v>36</v>
      </c>
      <c r="C40" s="25">
        <f ca="1">IF(AND(OR(VALUE(SUM(Tab_Public[[#This Row],[data rejestracji]]))&lt;&gt;0,VALUE(SUM(Tab_Public[[#This Row],[data pierwszej wyceny]]))&lt;&gt;0),AND(Tab_Public[[#This Row],[wyrejestrowanie]]="",Tab_Public[[#This Row],[ost wycena]]="")),MAX(C$3:C39)+1,"")</f>
        <v>36</v>
      </c>
      <c r="D40" s="1" t="s">
        <v>402</v>
      </c>
      <c r="E40" s="26">
        <v>43812</v>
      </c>
      <c r="F40" s="27" t="s">
        <v>391</v>
      </c>
      <c r="G40" s="28" t="s">
        <v>71</v>
      </c>
      <c r="H40" s="27" t="s">
        <v>71</v>
      </c>
      <c r="I40" s="29" t="s">
        <v>403</v>
      </c>
      <c r="J40" s="30" t="s">
        <v>393</v>
      </c>
      <c r="K40" s="1" t="s">
        <v>394</v>
      </c>
      <c r="L40" s="31" t="s">
        <v>395</v>
      </c>
      <c r="M40" s="32" t="s">
        <v>404</v>
      </c>
      <c r="N40" s="31" t="s">
        <v>405</v>
      </c>
      <c r="O40" s="33" t="s">
        <v>406</v>
      </c>
      <c r="P40" s="33" t="s">
        <v>407</v>
      </c>
      <c r="Q40" s="33" t="s">
        <v>408</v>
      </c>
      <c r="S40" s="33" t="s">
        <v>71</v>
      </c>
      <c r="U40" s="1" t="s">
        <v>391</v>
      </c>
      <c r="V40" s="1" t="s">
        <v>409</v>
      </c>
      <c r="X40" s="30" t="s">
        <v>486</v>
      </c>
      <c r="Y40" s="28">
        <v>0</v>
      </c>
      <c r="Z40" s="30" t="s">
        <v>391</v>
      </c>
      <c r="AA40" s="30" t="s">
        <v>547</v>
      </c>
      <c r="AB40" s="30" t="s">
        <v>546</v>
      </c>
      <c r="AC40" s="34">
        <v>181409</v>
      </c>
      <c r="AD40" s="34">
        <v>25298906</v>
      </c>
      <c r="AE40" s="35" t="s">
        <v>566</v>
      </c>
      <c r="AF40" s="36" t="s">
        <v>560</v>
      </c>
      <c r="AG40" s="45" t="s">
        <v>575</v>
      </c>
      <c r="AH40" s="45" t="s">
        <v>575</v>
      </c>
      <c r="AI40" s="32" t="s">
        <v>577</v>
      </c>
      <c r="AJ40" s="34" t="s">
        <v>567</v>
      </c>
      <c r="AK40" s="37">
        <v>43815</v>
      </c>
      <c r="AL40" s="38">
        <v>10</v>
      </c>
      <c r="AM40" s="37" t="s">
        <v>71</v>
      </c>
      <c r="AN40" s="38" t="s">
        <v>71</v>
      </c>
      <c r="AO40" s="38" t="s">
        <v>71</v>
      </c>
      <c r="AQ40" s="39">
        <f ca="1">INDEX('[1]Dane REGON NIP (PUBLIC)'!$BN$4:$BN$51,MATCH(Tab_Public[[#This Row],[ozn. DKF]],'[1]Dane REGON NIP (PUBLIC)'!$P$4:$P$51,0),1)</f>
        <v>1747</v>
      </c>
    </row>
    <row r="41" spans="1:43" s="1" customFormat="1" ht="13.5" customHeight="1" x14ac:dyDescent="0.25">
      <c r="A41" s="1">
        <f t="shared" ca="1" si="0"/>
        <v>37</v>
      </c>
      <c r="C41" s="25">
        <f ca="1">IF(AND(OR(VALUE(SUM(Tab_Public[[#This Row],[data rejestracji]]))&lt;&gt;0,VALUE(SUM(Tab_Public[[#This Row],[data pierwszej wyceny]]))&lt;&gt;0),AND(Tab_Public[[#This Row],[wyrejestrowanie]]="",Tab_Public[[#This Row],[ost wycena]]="")),MAX(C$3:C40)+1,"")</f>
        <v>37</v>
      </c>
      <c r="D41" s="1" t="s">
        <v>410</v>
      </c>
      <c r="E41" s="26">
        <v>43798</v>
      </c>
      <c r="F41" s="27" t="s">
        <v>391</v>
      </c>
      <c r="G41" s="28" t="s">
        <v>71</v>
      </c>
      <c r="H41" s="27" t="s">
        <v>71</v>
      </c>
      <c r="I41" s="29" t="s">
        <v>411</v>
      </c>
      <c r="J41" s="30" t="s">
        <v>393</v>
      </c>
      <c r="K41" s="1" t="s">
        <v>394</v>
      </c>
      <c r="L41" s="31" t="s">
        <v>395</v>
      </c>
      <c r="M41" s="32" t="s">
        <v>412</v>
      </c>
      <c r="N41" s="31" t="s">
        <v>413</v>
      </c>
      <c r="O41" s="33" t="s">
        <v>414</v>
      </c>
      <c r="P41" s="33" t="s">
        <v>415</v>
      </c>
      <c r="Q41" s="33" t="s">
        <v>416</v>
      </c>
      <c r="S41" s="33" t="s">
        <v>71</v>
      </c>
      <c r="U41" s="1" t="s">
        <v>391</v>
      </c>
      <c r="V41" s="1" t="s">
        <v>417</v>
      </c>
      <c r="X41" s="30" t="s">
        <v>486</v>
      </c>
      <c r="Y41" s="28">
        <v>0</v>
      </c>
      <c r="Z41" s="30" t="s">
        <v>391</v>
      </c>
      <c r="AA41" s="30" t="s">
        <v>548</v>
      </c>
      <c r="AB41" s="30" t="s">
        <v>546</v>
      </c>
      <c r="AC41" s="34">
        <v>181401</v>
      </c>
      <c r="AD41" s="34">
        <v>25181158</v>
      </c>
      <c r="AE41" s="35" t="s">
        <v>566</v>
      </c>
      <c r="AF41" s="36" t="s">
        <v>560</v>
      </c>
      <c r="AG41" s="45" t="s">
        <v>575</v>
      </c>
      <c r="AH41" s="45" t="s">
        <v>575</v>
      </c>
      <c r="AI41" s="32" t="s">
        <v>577</v>
      </c>
      <c r="AJ41" s="34" t="s">
        <v>567</v>
      </c>
      <c r="AK41" s="37">
        <v>43801</v>
      </c>
      <c r="AL41" s="38">
        <v>10</v>
      </c>
      <c r="AM41" s="37" t="s">
        <v>71</v>
      </c>
      <c r="AN41" s="38" t="s">
        <v>71</v>
      </c>
      <c r="AO41" s="38" t="s">
        <v>71</v>
      </c>
      <c r="AQ41" s="39">
        <f ca="1">INDEX('[1]Dane REGON NIP (PUBLIC)'!$BN$4:$BN$51,MATCH(Tab_Public[[#This Row],[ozn. DKF]],'[1]Dane REGON NIP (PUBLIC)'!$P$4:$P$51,0),1)</f>
        <v>85391</v>
      </c>
    </row>
    <row r="42" spans="1:43" s="1" customFormat="1" ht="13.5" customHeight="1" x14ac:dyDescent="0.25">
      <c r="A42" s="1">
        <f t="shared" ca="1" si="0"/>
        <v>38</v>
      </c>
      <c r="C42" s="25">
        <f ca="1">IF(AND(OR(VALUE(SUM(Tab_Public[[#This Row],[data rejestracji]]))&lt;&gt;0,VALUE(SUM(Tab_Public[[#This Row],[data pierwszej wyceny]]))&lt;&gt;0),AND(Tab_Public[[#This Row],[wyrejestrowanie]]="",Tab_Public[[#This Row],[ost wycena]]="")),MAX(C$3:C41)+1,"")</f>
        <v>38</v>
      </c>
      <c r="D42" s="1" t="s">
        <v>418</v>
      </c>
      <c r="E42" s="26">
        <v>43798</v>
      </c>
      <c r="F42" s="27" t="s">
        <v>391</v>
      </c>
      <c r="G42" s="28" t="s">
        <v>71</v>
      </c>
      <c r="H42" s="27" t="s">
        <v>71</v>
      </c>
      <c r="I42" s="29" t="s">
        <v>419</v>
      </c>
      <c r="J42" s="30" t="s">
        <v>393</v>
      </c>
      <c r="K42" s="1" t="s">
        <v>394</v>
      </c>
      <c r="L42" s="31" t="s">
        <v>395</v>
      </c>
      <c r="M42" s="32" t="s">
        <v>420</v>
      </c>
      <c r="N42" s="31" t="s">
        <v>421</v>
      </c>
      <c r="O42" s="33" t="s">
        <v>422</v>
      </c>
      <c r="P42" s="33" t="s">
        <v>423</v>
      </c>
      <c r="Q42" s="33" t="s">
        <v>424</v>
      </c>
      <c r="S42" s="33" t="s">
        <v>71</v>
      </c>
      <c r="U42" s="1" t="s">
        <v>391</v>
      </c>
      <c r="V42" s="1" t="s">
        <v>425</v>
      </c>
      <c r="X42" s="30" t="s">
        <v>486</v>
      </c>
      <c r="Y42" s="28">
        <v>0</v>
      </c>
      <c r="Z42" s="30" t="s">
        <v>391</v>
      </c>
      <c r="AA42" s="30" t="s">
        <v>549</v>
      </c>
      <c r="AB42" s="30" t="s">
        <v>546</v>
      </c>
      <c r="AC42" s="34">
        <v>181402</v>
      </c>
      <c r="AD42" s="34">
        <v>25181234</v>
      </c>
      <c r="AE42" s="35" t="s">
        <v>566</v>
      </c>
      <c r="AF42" s="36" t="s">
        <v>560</v>
      </c>
      <c r="AG42" s="45" t="s">
        <v>575</v>
      </c>
      <c r="AH42" s="45" t="s">
        <v>575</v>
      </c>
      <c r="AI42" s="32" t="s">
        <v>577</v>
      </c>
      <c r="AJ42" s="34" t="s">
        <v>567</v>
      </c>
      <c r="AK42" s="37">
        <v>43801</v>
      </c>
      <c r="AL42" s="38">
        <v>10</v>
      </c>
      <c r="AM42" s="37" t="s">
        <v>71</v>
      </c>
      <c r="AN42" s="38" t="s">
        <v>71</v>
      </c>
      <c r="AO42" s="38" t="s">
        <v>71</v>
      </c>
      <c r="AQ42" s="39">
        <f ca="1">INDEX('[1]Dane REGON NIP (PUBLIC)'!$BN$4:$BN$51,MATCH(Tab_Public[[#This Row],[ozn. DKF]],'[1]Dane REGON NIP (PUBLIC)'!$P$4:$P$51,0),1)</f>
        <v>108317</v>
      </c>
    </row>
    <row r="43" spans="1:43" s="1" customFormat="1" ht="13.5" customHeight="1" x14ac:dyDescent="0.25">
      <c r="A43" s="1">
        <f t="shared" ca="1" si="0"/>
        <v>39</v>
      </c>
      <c r="C43" s="25">
        <f ca="1">IF(AND(OR(VALUE(SUM(Tab_Public[[#This Row],[data rejestracji]]))&lt;&gt;0,VALUE(SUM(Tab_Public[[#This Row],[data pierwszej wyceny]]))&lt;&gt;0),AND(Tab_Public[[#This Row],[wyrejestrowanie]]="",Tab_Public[[#This Row],[ost wycena]]="")),MAX(C$3:C42)+1,"")</f>
        <v>39</v>
      </c>
      <c r="D43" s="1" t="s">
        <v>426</v>
      </c>
      <c r="E43" s="26">
        <v>43798</v>
      </c>
      <c r="F43" s="27" t="s">
        <v>391</v>
      </c>
      <c r="G43" s="28" t="s">
        <v>71</v>
      </c>
      <c r="H43" s="27" t="s">
        <v>71</v>
      </c>
      <c r="I43" s="29" t="s">
        <v>427</v>
      </c>
      <c r="J43" s="30" t="s">
        <v>393</v>
      </c>
      <c r="K43" s="1" t="s">
        <v>394</v>
      </c>
      <c r="L43" s="31" t="s">
        <v>395</v>
      </c>
      <c r="M43" s="32" t="s">
        <v>428</v>
      </c>
      <c r="N43" s="31" t="s">
        <v>429</v>
      </c>
      <c r="O43" s="33" t="s">
        <v>430</v>
      </c>
      <c r="P43" s="33" t="s">
        <v>431</v>
      </c>
      <c r="Q43" s="33" t="s">
        <v>432</v>
      </c>
      <c r="S43" s="33" t="s">
        <v>71</v>
      </c>
      <c r="U43" s="1" t="s">
        <v>391</v>
      </c>
      <c r="V43" s="1" t="s">
        <v>433</v>
      </c>
      <c r="X43" s="30" t="s">
        <v>486</v>
      </c>
      <c r="Y43" s="27">
        <v>0</v>
      </c>
      <c r="Z43" s="30" t="s">
        <v>391</v>
      </c>
      <c r="AA43" s="30" t="s">
        <v>550</v>
      </c>
      <c r="AB43" s="30" t="s">
        <v>546</v>
      </c>
      <c r="AC43" s="34">
        <v>181403</v>
      </c>
      <c r="AD43" s="34">
        <v>25181235</v>
      </c>
      <c r="AE43" s="35" t="s">
        <v>566</v>
      </c>
      <c r="AF43" s="36" t="s">
        <v>560</v>
      </c>
      <c r="AG43" s="45" t="s">
        <v>575</v>
      </c>
      <c r="AH43" s="45" t="s">
        <v>575</v>
      </c>
      <c r="AI43" s="32" t="s">
        <v>577</v>
      </c>
      <c r="AJ43" s="34" t="s">
        <v>567</v>
      </c>
      <c r="AK43" s="37">
        <v>43801</v>
      </c>
      <c r="AL43" s="38">
        <v>10</v>
      </c>
      <c r="AM43" s="37" t="s">
        <v>71</v>
      </c>
      <c r="AN43" s="38" t="s">
        <v>71</v>
      </c>
      <c r="AO43" s="38" t="s">
        <v>71</v>
      </c>
      <c r="AQ43" s="39">
        <f ca="1">INDEX('[1]Dane REGON NIP (PUBLIC)'!$BN$4:$BN$51,MATCH(Tab_Public[[#This Row],[ozn. DKF]],'[1]Dane REGON NIP (PUBLIC)'!$P$4:$P$51,0),1)</f>
        <v>97925</v>
      </c>
    </row>
    <row r="44" spans="1:43" s="1" customFormat="1" ht="13.5" customHeight="1" x14ac:dyDescent="0.25">
      <c r="A44" s="1">
        <f t="shared" ca="1" si="0"/>
        <v>40</v>
      </c>
      <c r="C44" s="25">
        <f ca="1">IF(AND(OR(VALUE(SUM(Tab_Public[[#This Row],[data rejestracji]]))&lt;&gt;0,VALUE(SUM(Tab_Public[[#This Row],[data pierwszej wyceny]]))&lt;&gt;0),AND(Tab_Public[[#This Row],[wyrejestrowanie]]="",Tab_Public[[#This Row],[ost wycena]]="")),MAX(C$3:C43)+1,"")</f>
        <v>40</v>
      </c>
      <c r="D44" s="1" t="s">
        <v>434</v>
      </c>
      <c r="E44" s="26">
        <v>43798</v>
      </c>
      <c r="F44" s="27" t="s">
        <v>391</v>
      </c>
      <c r="G44" s="28" t="s">
        <v>71</v>
      </c>
      <c r="H44" s="27" t="s">
        <v>71</v>
      </c>
      <c r="I44" s="29" t="s">
        <v>435</v>
      </c>
      <c r="J44" s="30" t="s">
        <v>393</v>
      </c>
      <c r="K44" s="1" t="s">
        <v>394</v>
      </c>
      <c r="L44" s="31" t="s">
        <v>395</v>
      </c>
      <c r="M44" s="32" t="s">
        <v>436</v>
      </c>
      <c r="N44" s="31" t="s">
        <v>437</v>
      </c>
      <c r="O44" s="33" t="s">
        <v>438</v>
      </c>
      <c r="P44" s="33" t="s">
        <v>439</v>
      </c>
      <c r="Q44" s="33" t="s">
        <v>440</v>
      </c>
      <c r="S44" s="33" t="s">
        <v>71</v>
      </c>
      <c r="U44" s="1" t="s">
        <v>391</v>
      </c>
      <c r="V44" s="1" t="s">
        <v>441</v>
      </c>
      <c r="X44" s="30" t="s">
        <v>486</v>
      </c>
      <c r="Y44" s="28">
        <v>0</v>
      </c>
      <c r="Z44" s="30" t="s">
        <v>391</v>
      </c>
      <c r="AA44" s="30" t="s">
        <v>551</v>
      </c>
      <c r="AB44" s="30" t="s">
        <v>546</v>
      </c>
      <c r="AC44" s="34">
        <v>181404</v>
      </c>
      <c r="AD44" s="34">
        <v>25181249</v>
      </c>
      <c r="AE44" s="35" t="s">
        <v>566</v>
      </c>
      <c r="AF44" s="36" t="s">
        <v>560</v>
      </c>
      <c r="AG44" s="45" t="s">
        <v>575</v>
      </c>
      <c r="AH44" s="45" t="s">
        <v>575</v>
      </c>
      <c r="AI44" s="32" t="s">
        <v>577</v>
      </c>
      <c r="AJ44" s="34" t="s">
        <v>567</v>
      </c>
      <c r="AK44" s="37">
        <v>43801</v>
      </c>
      <c r="AL44" s="38">
        <v>10</v>
      </c>
      <c r="AM44" s="37" t="s">
        <v>71</v>
      </c>
      <c r="AN44" s="38" t="s">
        <v>71</v>
      </c>
      <c r="AO44" s="38" t="s">
        <v>71</v>
      </c>
      <c r="AQ44" s="39">
        <f ca="1">INDEX('[1]Dane REGON NIP (PUBLIC)'!$BN$4:$BN$51,MATCH(Tab_Public[[#This Row],[ozn. DKF]],'[1]Dane REGON NIP (PUBLIC)'!$P$4:$P$51,0),1)</f>
        <v>72049</v>
      </c>
    </row>
    <row r="45" spans="1:43" s="1" customFormat="1" ht="13.5" customHeight="1" x14ac:dyDescent="0.25">
      <c r="A45" s="1">
        <f t="shared" ca="1" si="0"/>
        <v>41</v>
      </c>
      <c r="C45" s="25">
        <f ca="1">IF(AND(OR(VALUE(SUM(Tab_Public[[#This Row],[data rejestracji]]))&lt;&gt;0,VALUE(SUM(Tab_Public[[#This Row],[data pierwszej wyceny]]))&lt;&gt;0),AND(Tab_Public[[#This Row],[wyrejestrowanie]]="",Tab_Public[[#This Row],[ost wycena]]="")),MAX(C$3:C44)+1,"")</f>
        <v>41</v>
      </c>
      <c r="D45" s="1" t="s">
        <v>442</v>
      </c>
      <c r="E45" s="26">
        <v>43798</v>
      </c>
      <c r="F45" s="27" t="s">
        <v>391</v>
      </c>
      <c r="G45" s="28" t="s">
        <v>71</v>
      </c>
      <c r="H45" s="27" t="s">
        <v>71</v>
      </c>
      <c r="I45" s="29" t="s">
        <v>443</v>
      </c>
      <c r="J45" s="30" t="s">
        <v>393</v>
      </c>
      <c r="K45" s="1" t="s">
        <v>394</v>
      </c>
      <c r="L45" s="31" t="s">
        <v>395</v>
      </c>
      <c r="M45" s="32" t="s">
        <v>444</v>
      </c>
      <c r="N45" s="31" t="s">
        <v>445</v>
      </c>
      <c r="O45" s="33" t="s">
        <v>446</v>
      </c>
      <c r="P45" s="33" t="s">
        <v>447</v>
      </c>
      <c r="Q45" s="33" t="s">
        <v>448</v>
      </c>
      <c r="S45" s="33" t="s">
        <v>71</v>
      </c>
      <c r="U45" s="1" t="s">
        <v>391</v>
      </c>
      <c r="V45" s="1" t="s">
        <v>449</v>
      </c>
      <c r="X45" s="30" t="s">
        <v>486</v>
      </c>
      <c r="Y45" s="28">
        <v>0</v>
      </c>
      <c r="Z45" s="30" t="s">
        <v>391</v>
      </c>
      <c r="AA45" s="30" t="s">
        <v>552</v>
      </c>
      <c r="AB45" s="30" t="s">
        <v>546</v>
      </c>
      <c r="AC45" s="34">
        <v>181405</v>
      </c>
      <c r="AD45" s="34">
        <v>25181253</v>
      </c>
      <c r="AE45" s="35" t="s">
        <v>566</v>
      </c>
      <c r="AF45" s="36" t="s">
        <v>560</v>
      </c>
      <c r="AG45" s="45" t="s">
        <v>575</v>
      </c>
      <c r="AH45" s="45" t="s">
        <v>575</v>
      </c>
      <c r="AI45" s="32" t="s">
        <v>577</v>
      </c>
      <c r="AJ45" s="34" t="s">
        <v>567</v>
      </c>
      <c r="AK45" s="37">
        <v>43801</v>
      </c>
      <c r="AL45" s="38">
        <v>10</v>
      </c>
      <c r="AM45" s="37" t="s">
        <v>71</v>
      </c>
      <c r="AN45" s="38" t="s">
        <v>71</v>
      </c>
      <c r="AO45" s="38" t="s">
        <v>71</v>
      </c>
      <c r="AQ45" s="39">
        <f ca="1">INDEX('[1]Dane REGON NIP (PUBLIC)'!$BN$4:$BN$51,MATCH(Tab_Public[[#This Row],[ozn. DKF]],'[1]Dane REGON NIP (PUBLIC)'!$P$4:$P$51,0),1)</f>
        <v>44236</v>
      </c>
    </row>
    <row r="46" spans="1:43" s="1" customFormat="1" ht="13.5" customHeight="1" x14ac:dyDescent="0.25">
      <c r="A46" s="1">
        <f t="shared" ca="1" si="0"/>
        <v>42</v>
      </c>
      <c r="C46" s="25">
        <f ca="1">IF(AND(OR(VALUE(SUM(Tab_Public[[#This Row],[data rejestracji]]))&lt;&gt;0,VALUE(SUM(Tab_Public[[#This Row],[data pierwszej wyceny]]))&lt;&gt;0),AND(Tab_Public[[#This Row],[wyrejestrowanie]]="",Tab_Public[[#This Row],[ost wycena]]="")),MAX(C$3:C45)+1,"")</f>
        <v>42</v>
      </c>
      <c r="D46" s="1" t="s">
        <v>450</v>
      </c>
      <c r="E46" s="26">
        <v>43798</v>
      </c>
      <c r="F46" s="27" t="s">
        <v>391</v>
      </c>
      <c r="G46" s="28" t="s">
        <v>71</v>
      </c>
      <c r="H46" s="27" t="s">
        <v>71</v>
      </c>
      <c r="I46" s="29" t="s">
        <v>451</v>
      </c>
      <c r="J46" s="30" t="s">
        <v>393</v>
      </c>
      <c r="K46" s="1" t="s">
        <v>394</v>
      </c>
      <c r="L46" s="31" t="s">
        <v>395</v>
      </c>
      <c r="M46" s="32" t="s">
        <v>452</v>
      </c>
      <c r="N46" s="31" t="s">
        <v>453</v>
      </c>
      <c r="O46" s="33" t="s">
        <v>454</v>
      </c>
      <c r="P46" s="33" t="s">
        <v>455</v>
      </c>
      <c r="Q46" s="33" t="s">
        <v>456</v>
      </c>
      <c r="S46" s="33" t="s">
        <v>71</v>
      </c>
      <c r="U46" s="1" t="s">
        <v>391</v>
      </c>
      <c r="V46" s="1" t="s">
        <v>457</v>
      </c>
      <c r="X46" s="30" t="s">
        <v>486</v>
      </c>
      <c r="Y46" s="28">
        <v>0</v>
      </c>
      <c r="Z46" s="30" t="s">
        <v>391</v>
      </c>
      <c r="AA46" s="30" t="s">
        <v>553</v>
      </c>
      <c r="AB46" s="30" t="s">
        <v>546</v>
      </c>
      <c r="AC46" s="34">
        <v>181406</v>
      </c>
      <c r="AD46" s="34">
        <v>25181258</v>
      </c>
      <c r="AE46" s="35" t="s">
        <v>566</v>
      </c>
      <c r="AF46" s="36" t="s">
        <v>560</v>
      </c>
      <c r="AG46" s="45" t="s">
        <v>575</v>
      </c>
      <c r="AH46" s="45" t="s">
        <v>575</v>
      </c>
      <c r="AI46" s="32" t="s">
        <v>577</v>
      </c>
      <c r="AJ46" s="34" t="s">
        <v>567</v>
      </c>
      <c r="AK46" s="37">
        <v>43801</v>
      </c>
      <c r="AL46" s="38">
        <v>10</v>
      </c>
      <c r="AM46" s="37" t="s">
        <v>71</v>
      </c>
      <c r="AN46" s="38" t="s">
        <v>71</v>
      </c>
      <c r="AO46" s="38" t="s">
        <v>71</v>
      </c>
      <c r="AQ46" s="39">
        <f ca="1">INDEX('[1]Dane REGON NIP (PUBLIC)'!$BN$4:$BN$51,MATCH(Tab_Public[[#This Row],[ozn. DKF]],'[1]Dane REGON NIP (PUBLIC)'!$P$4:$P$51,0),1)</f>
        <v>23658</v>
      </c>
    </row>
    <row r="47" spans="1:43" s="1" customFormat="1" ht="13.5" customHeight="1" x14ac:dyDescent="0.25">
      <c r="A47" s="1">
        <f t="shared" ca="1" si="0"/>
        <v>43</v>
      </c>
      <c r="C47" s="25">
        <f ca="1">IF(AND(OR(VALUE(SUM(Tab_Public[[#This Row],[data rejestracji]]))&lt;&gt;0,VALUE(SUM(Tab_Public[[#This Row],[data pierwszej wyceny]]))&lt;&gt;0),AND(Tab_Public[[#This Row],[wyrejestrowanie]]="",Tab_Public[[#This Row],[ost wycena]]="")),MAX(C$3:C46)+1,"")</f>
        <v>43</v>
      </c>
      <c r="D47" s="1" t="s">
        <v>458</v>
      </c>
      <c r="E47" s="26">
        <v>43803</v>
      </c>
      <c r="F47" s="27" t="s">
        <v>391</v>
      </c>
      <c r="G47" s="28" t="s">
        <v>71</v>
      </c>
      <c r="H47" s="27" t="s">
        <v>71</v>
      </c>
      <c r="I47" s="29" t="s">
        <v>459</v>
      </c>
      <c r="J47" s="30" t="s">
        <v>393</v>
      </c>
      <c r="K47" s="1" t="s">
        <v>394</v>
      </c>
      <c r="L47" s="31" t="s">
        <v>395</v>
      </c>
      <c r="M47" s="32" t="s">
        <v>460</v>
      </c>
      <c r="N47" s="31" t="s">
        <v>461</v>
      </c>
      <c r="O47" s="33" t="s">
        <v>462</v>
      </c>
      <c r="P47" s="33" t="s">
        <v>463</v>
      </c>
      <c r="Q47" s="33" t="s">
        <v>464</v>
      </c>
      <c r="S47" s="33" t="s">
        <v>71</v>
      </c>
      <c r="U47" s="1" t="s">
        <v>391</v>
      </c>
      <c r="V47" s="1" t="s">
        <v>465</v>
      </c>
      <c r="X47" s="30" t="s">
        <v>486</v>
      </c>
      <c r="Y47" s="28">
        <v>0</v>
      </c>
      <c r="Z47" s="30" t="s">
        <v>391</v>
      </c>
      <c r="AA47" s="30" t="s">
        <v>554</v>
      </c>
      <c r="AB47" s="30" t="s">
        <v>546</v>
      </c>
      <c r="AC47" s="34">
        <v>181407</v>
      </c>
      <c r="AD47" s="34">
        <v>25181263</v>
      </c>
      <c r="AE47" s="35" t="s">
        <v>566</v>
      </c>
      <c r="AF47" s="36" t="s">
        <v>560</v>
      </c>
      <c r="AG47" s="45" t="s">
        <v>575</v>
      </c>
      <c r="AH47" s="45" t="s">
        <v>575</v>
      </c>
      <c r="AI47" s="32" t="s">
        <v>577</v>
      </c>
      <c r="AJ47" s="34" t="s">
        <v>567</v>
      </c>
      <c r="AK47" s="37">
        <v>43804</v>
      </c>
      <c r="AL47" s="38">
        <v>10</v>
      </c>
      <c r="AM47" s="38" t="s">
        <v>71</v>
      </c>
      <c r="AN47" s="38" t="s">
        <v>71</v>
      </c>
      <c r="AO47" s="38" t="s">
        <v>71</v>
      </c>
      <c r="AQ47" s="39">
        <f ca="1">INDEX('[1]Dane REGON NIP (PUBLIC)'!$BN$4:$BN$51,MATCH(Tab_Public[[#This Row],[ozn. DKF]],'[1]Dane REGON NIP (PUBLIC)'!$P$4:$P$51,0),1)</f>
        <v>7100</v>
      </c>
    </row>
    <row r="48" spans="1:43" s="1" customFormat="1" ht="13.5" customHeight="1" x14ac:dyDescent="0.25">
      <c r="A48" s="1">
        <f t="shared" ca="1" si="0"/>
        <v>44</v>
      </c>
      <c r="C48" s="25">
        <f ca="1">IF(AND(OR(VALUE(SUM(Tab_Public[[#This Row],[data rejestracji]]))&lt;&gt;0,VALUE(SUM(Tab_Public[[#This Row],[data pierwszej wyceny]]))&lt;&gt;0),AND(Tab_Public[[#This Row],[wyrejestrowanie]]="",Tab_Public[[#This Row],[ost wycena]]="")),MAX(C$3:C47)+1,"")</f>
        <v>44</v>
      </c>
      <c r="D48" s="1" t="s">
        <v>466</v>
      </c>
      <c r="E48" s="26">
        <v>44292</v>
      </c>
      <c r="F48" s="27" t="s">
        <v>391</v>
      </c>
      <c r="G48" s="28" t="s">
        <v>71</v>
      </c>
      <c r="H48" s="27" t="s">
        <v>71</v>
      </c>
      <c r="I48" s="29" t="s">
        <v>467</v>
      </c>
      <c r="J48" s="30" t="s">
        <v>393</v>
      </c>
      <c r="K48" s="1" t="s">
        <v>394</v>
      </c>
      <c r="L48" s="31" t="s">
        <v>395</v>
      </c>
      <c r="M48" s="32" t="s">
        <v>468</v>
      </c>
      <c r="N48" s="31" t="s">
        <v>469</v>
      </c>
      <c r="O48" s="33" t="s">
        <v>470</v>
      </c>
      <c r="P48" s="33" t="s">
        <v>471</v>
      </c>
      <c r="Q48" s="33" t="s">
        <v>472</v>
      </c>
      <c r="S48" s="33" t="s">
        <v>71</v>
      </c>
      <c r="U48" s="1" t="s">
        <v>391</v>
      </c>
      <c r="V48" s="1" t="s">
        <v>473</v>
      </c>
      <c r="X48" s="30" t="s">
        <v>486</v>
      </c>
      <c r="Y48" s="27">
        <v>0</v>
      </c>
      <c r="Z48" s="30" t="s">
        <v>391</v>
      </c>
      <c r="AA48" s="30" t="s">
        <v>555</v>
      </c>
      <c r="AB48" s="30" t="s">
        <v>546</v>
      </c>
      <c r="AC48" s="34">
        <v>181408</v>
      </c>
      <c r="AD48" s="34">
        <v>25181269</v>
      </c>
      <c r="AE48" s="35" t="s">
        <v>566</v>
      </c>
      <c r="AF48" s="36" t="s">
        <v>560</v>
      </c>
      <c r="AG48" s="45" t="s">
        <v>575</v>
      </c>
      <c r="AH48" s="45" t="s">
        <v>575</v>
      </c>
      <c r="AI48" s="32" t="s">
        <v>577</v>
      </c>
      <c r="AJ48" s="34" t="s">
        <v>567</v>
      </c>
      <c r="AK48" s="37">
        <v>44293</v>
      </c>
      <c r="AL48" s="38">
        <v>10</v>
      </c>
      <c r="AM48" s="38" t="s">
        <v>71</v>
      </c>
      <c r="AN48" s="38" t="s">
        <v>71</v>
      </c>
      <c r="AO48" s="38" t="s">
        <v>71</v>
      </c>
      <c r="AQ48" s="39">
        <f ca="1">INDEX('[1]Dane REGON NIP (PUBLIC)'!$BN$4:$BN$51,MATCH(Tab_Public[[#This Row],[ozn. DKF]],'[1]Dane REGON NIP (PUBLIC)'!$P$4:$P$51,0),1)</f>
        <v>420</v>
      </c>
    </row>
    <row r="49" spans="1:44" s="1" customFormat="1" ht="13.5" customHeight="1" x14ac:dyDescent="0.25">
      <c r="A49" s="1">
        <f t="shared" ca="1" si="0"/>
        <v>45</v>
      </c>
      <c r="C49" s="25">
        <f ca="1">IF(AND(OR(VALUE(SUM(Tab_Public[[#This Row],[data rejestracji]]))&lt;&gt;0,VALUE(SUM(Tab_Public[[#This Row],[data pierwszej wyceny]]))&lt;&gt;0),AND(Tab_Public[[#This Row],[wyrejestrowanie]]="",Tab_Public[[#This Row],[ost wycena]]="")),MAX(C$3:C48)+1,"")</f>
        <v>45</v>
      </c>
      <c r="D49" s="1" t="s">
        <v>474</v>
      </c>
      <c r="E49" s="26">
        <v>40269</v>
      </c>
      <c r="F49" s="27">
        <v>40263</v>
      </c>
      <c r="G49" s="28" t="s">
        <v>71</v>
      </c>
      <c r="H49" s="27" t="s">
        <v>71</v>
      </c>
      <c r="I49" s="29" t="s">
        <v>475</v>
      </c>
      <c r="J49" s="30" t="s">
        <v>476</v>
      </c>
      <c r="K49" s="1" t="s">
        <v>477</v>
      </c>
      <c r="L49" s="31" t="s">
        <v>478</v>
      </c>
      <c r="M49" s="32" t="s">
        <v>479</v>
      </c>
      <c r="N49" s="31" t="s">
        <v>480</v>
      </c>
      <c r="O49" s="33" t="s">
        <v>481</v>
      </c>
      <c r="P49" s="33" t="s">
        <v>482</v>
      </c>
      <c r="Q49" s="33" t="s">
        <v>483</v>
      </c>
      <c r="S49" s="33">
        <v>1078</v>
      </c>
      <c r="U49" s="1" t="s">
        <v>484</v>
      </c>
      <c r="V49" s="1" t="s">
        <v>485</v>
      </c>
      <c r="X49" s="30" t="s">
        <v>486</v>
      </c>
      <c r="Y49" s="28">
        <v>40218</v>
      </c>
      <c r="Z49" s="30" t="s">
        <v>556</v>
      </c>
      <c r="AA49" s="30" t="s">
        <v>71</v>
      </c>
      <c r="AB49" s="30" t="s">
        <v>71</v>
      </c>
      <c r="AC49" s="34">
        <v>190022</v>
      </c>
      <c r="AD49" s="34">
        <v>22092093</v>
      </c>
      <c r="AE49" s="35" t="s">
        <v>557</v>
      </c>
      <c r="AF49" s="36" t="s">
        <v>558</v>
      </c>
      <c r="AG49" s="45"/>
      <c r="AH49" s="45" t="s">
        <v>575</v>
      </c>
      <c r="AI49" s="32" t="s">
        <v>576</v>
      </c>
      <c r="AJ49" s="34" t="s">
        <v>568</v>
      </c>
      <c r="AK49" s="37">
        <v>40270</v>
      </c>
      <c r="AL49" s="38">
        <v>100.08</v>
      </c>
      <c r="AM49" s="38" t="s">
        <v>71</v>
      </c>
      <c r="AN49" s="38" t="s">
        <v>71</v>
      </c>
      <c r="AO49" s="38" t="s">
        <v>71</v>
      </c>
      <c r="AQ49" s="39">
        <f ca="1">INDEX('[1]Dane REGON NIP (PUBLIC)'!$BN$4:$BN$51,MATCH(Tab_Public[[#This Row],[ozn. DKF]],'[1]Dane REGON NIP (PUBLIC)'!$P$4:$P$51,0),1)</f>
        <v>447052</v>
      </c>
    </row>
    <row r="50" spans="1:44" s="1" customFormat="1" ht="14.25" customHeight="1" x14ac:dyDescent="0.25">
      <c r="A50" s="1">
        <f t="shared" ca="1" si="0"/>
        <v>46</v>
      </c>
      <c r="C50" s="25" t="str">
        <f ca="1">IF(AND(OR(VALUE(SUM(Tab_Public[[#This Row],[data rejestracji]]))&lt;&gt;0,VALUE(SUM(Tab_Public[[#This Row],[data pierwszej wyceny]]))&lt;&gt;0),AND(Tab_Public[[#This Row],[wyrejestrowanie]]="",Tab_Public[[#This Row],[ost wycena]]="")),MAX(C$3:C49)+1,"")</f>
        <v/>
      </c>
      <c r="D50" s="54" t="s">
        <v>581</v>
      </c>
      <c r="E50" s="55" t="s">
        <v>589</v>
      </c>
      <c r="F50" s="56"/>
      <c r="G50" s="57"/>
      <c r="H50" s="56"/>
      <c r="I50" s="58"/>
      <c r="J50" s="30" t="s">
        <v>582</v>
      </c>
      <c r="K50" s="1" t="s">
        <v>583</v>
      </c>
      <c r="L50" s="31">
        <v>523388195</v>
      </c>
      <c r="M50" s="32" t="s">
        <v>584</v>
      </c>
      <c r="N50" s="47" t="s">
        <v>585</v>
      </c>
      <c r="O50" s="31" t="s">
        <v>586</v>
      </c>
      <c r="P50" s="48" t="s">
        <v>587</v>
      </c>
      <c r="Q50" s="48" t="s">
        <v>588</v>
      </c>
      <c r="R50" s="49" t="s">
        <v>71</v>
      </c>
      <c r="S50" s="49"/>
      <c r="T50" s="31"/>
      <c r="U50" s="1" t="s">
        <v>591</v>
      </c>
      <c r="X50" s="30"/>
      <c r="Y50" s="28"/>
      <c r="Z50" s="30"/>
      <c r="AA50" s="30"/>
      <c r="AB50" s="30"/>
      <c r="AC50" s="50"/>
      <c r="AD50" s="50"/>
      <c r="AE50" s="51"/>
      <c r="AF50" s="36"/>
      <c r="AG50" s="52"/>
      <c r="AH50" s="52"/>
      <c r="AI50" s="53"/>
      <c r="AJ50" s="50"/>
      <c r="AK50" s="37"/>
      <c r="AL50" s="38"/>
      <c r="AM50" s="38"/>
      <c r="AN50" s="38"/>
      <c r="AO50" s="38"/>
      <c r="AP50" s="37"/>
      <c r="AQ50" s="39"/>
    </row>
    <row r="51" spans="1:44" x14ac:dyDescent="0.2">
      <c r="C51" s="40"/>
      <c r="D51" s="40"/>
      <c r="E51" s="41"/>
      <c r="F51" s="40"/>
      <c r="G51" s="40"/>
      <c r="H51" s="40"/>
      <c r="I51" s="40"/>
      <c r="J51" s="40"/>
      <c r="K51" s="40"/>
      <c r="L51" s="40"/>
      <c r="M51" s="40" t="s">
        <v>71</v>
      </c>
      <c r="N51" s="40"/>
      <c r="O51" s="40"/>
      <c r="P51" s="40"/>
      <c r="Q51" s="40"/>
      <c r="R51" s="1"/>
      <c r="S51" s="40"/>
      <c r="T51" s="1"/>
      <c r="U51" s="40"/>
      <c r="V51" s="40"/>
      <c r="W51" s="40"/>
      <c r="X51" s="40"/>
      <c r="Y51" s="40"/>
      <c r="Z51" s="40"/>
      <c r="AA51" s="40"/>
      <c r="AB51" s="40"/>
      <c r="AC51" s="42"/>
      <c r="AD51" s="42"/>
      <c r="AE51" s="42"/>
      <c r="AF51" s="42"/>
      <c r="AG51" s="42"/>
      <c r="AH51" s="42"/>
      <c r="AI51" s="42"/>
      <c r="AJ51" s="40"/>
      <c r="AK51" s="40"/>
      <c r="AL51" s="40"/>
      <c r="AM51" s="40"/>
      <c r="AN51" s="43"/>
      <c r="AO51" s="43"/>
      <c r="AP51" s="43"/>
      <c r="AQ51" s="43"/>
      <c r="AR51" s="1"/>
    </row>
    <row r="52" spans="1:44" x14ac:dyDescent="0.2">
      <c r="AR52" s="1"/>
    </row>
    <row r="53" spans="1:44" x14ac:dyDescent="0.2">
      <c r="AR53" s="1"/>
    </row>
    <row r="54" spans="1:44" x14ac:dyDescent="0.2">
      <c r="AR54" s="1"/>
    </row>
  </sheetData>
  <mergeCells count="2">
    <mergeCell ref="AC3:AD3"/>
    <mergeCell ref="J1:K1"/>
  </mergeCells>
  <conditionalFormatting sqref="B29:H29 J29:L29 C50:Q50 X50:AO50 B30:L49 AK5:AO49 A5:L6 U5:U49 AJ5:AJ50 X5:AF50 S5:S50 AQ5:AQ50 G5:G50 V5:V50 AG6:AI49 B7:L28 A7:A50 B50:B51 M5:Q50">
    <cfRule type="cellIs" dxfId="44" priority="61" stopIfTrue="1" operator="equal">
      <formula>0</formula>
    </cfRule>
  </conditionalFormatting>
  <conditionalFormatting sqref="AC1:AI1 AC51:AI1048576 AC2:AF2 AC4:AD50">
    <cfRule type="cellIs" dxfId="43" priority="43" operator="equal">
      <formula>"00"</formula>
    </cfRule>
  </conditionalFormatting>
  <conditionalFormatting sqref="M1">
    <cfRule type="cellIs" dxfId="42" priority="20" stopIfTrue="1" operator="equal">
      <formula>0</formula>
    </cfRule>
  </conditionalFormatting>
  <conditionalFormatting sqref="I29">
    <cfRule type="cellIs" dxfId="41" priority="19" stopIfTrue="1" operator="equal">
      <formula>0</formula>
    </cfRule>
  </conditionalFormatting>
  <conditionalFormatting sqref="AG5:AI5">
    <cfRule type="cellIs" dxfId="40" priority="3" stopIfTrue="1" operator="equal">
      <formula>0</formula>
    </cfRule>
  </conditionalFormatting>
  <conditionalFormatting sqref="U50">
    <cfRule type="cellIs" dxfId="39" priority="1" stopIfTrue="1" operator="equal">
      <formula>0</formula>
    </cfRule>
  </conditionalFormatting>
  <hyperlinks>
    <hyperlink ref="N2" r:id="rId1" xr:uid="{FEE705F3-1DD1-42A4-A5F7-CD9981C69777}"/>
    <hyperlink ref="AQ1" r:id="rId2" display="https://pekaotfi.pl/dokumenty/archiwum?open-tab=2" xr:uid="{714B9912-355D-42D2-A33A-8D1E5E1A6E34}"/>
  </hyperlinks>
  <pageMargins left="0.3" right="0.26" top="1" bottom="0.4" header="0.5" footer="0.22"/>
  <pageSetup paperSize="9" scale="17" orientation="landscape" r:id="rId3"/>
  <headerFooter alignWithMargins="0">
    <oddFooter>&amp;LWydruk: &amp;D&amp;R&amp;F (&amp;A)</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ID REGON NIP (PUBLIC)</vt:lpstr>
      <vt:lpstr>'ID REGON NIP (PUBLIC)'!Obszar_wydruku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Pekao Investment Funds</dc:title>
  <dc:creator>Czumaj Zbigniew</dc:creator>
  <cp:lastModifiedBy>Czumaj Zbigniew</cp:lastModifiedBy>
  <dcterms:created xsi:type="dcterms:W3CDTF">2022-05-16T08:27:23Z</dcterms:created>
  <dcterms:modified xsi:type="dcterms:W3CDTF">2022-11-14T08:56:11Z</dcterms:modified>
  <cp:contentStatus>20220516</cp:contentStatus>
</cp:coreProperties>
</file>