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defaultThemeVersion="166925"/>
  <mc:AlternateContent xmlns:mc="http://schemas.openxmlformats.org/markup-compatibility/2006">
    <mc:Choice Requires="x15">
      <x15ac:absPath xmlns:x15ac="http://schemas.microsoft.com/office/spreadsheetml/2010/11/ac" url="\\wawfs\users$\ZbigniewCzumaj\@Config\Desktop\TMP\"/>
    </mc:Choice>
  </mc:AlternateContent>
  <xr:revisionPtr revIDLastSave="0" documentId="8_{EFB3AE23-52E7-4F11-8795-BD6612672A56}" xr6:coauthVersionLast="36" xr6:coauthVersionMax="36" xr10:uidLastSave="{00000000-0000-0000-0000-000000000000}"/>
  <bookViews>
    <workbookView xWindow="0" yWindow="1350" windowWidth="21570" windowHeight="8100" xr2:uid="{DD584ED5-80B4-43C8-AC61-1CF8394F44EA}"/>
  </bookViews>
  <sheets>
    <sheet name="ID REGON NIP (PUBLIC)" sheetId="1" r:id="rId1"/>
  </sheets>
  <externalReferences>
    <externalReference r:id="rId2"/>
    <externalReference r:id="rId3"/>
  </externalReferences>
  <definedNames>
    <definedName name="_xlnm._FilterDatabase" localSheetId="0" hidden="1">'ID REGON NIP (PUBLIC)'!$C$4:$AL$51</definedName>
    <definedName name="_xlnm.Print_Area" localSheetId="0">'ID REGON NIP (PUBLIC)'!$A$1:$AL$51</definedName>
  </definedNames>
  <calcPr calcId="191029" calcCompleted="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49" i="1" l="1"/>
  <c r="AQ48" i="1"/>
  <c r="AQ47" i="1"/>
  <c r="AQ46" i="1"/>
  <c r="AQ45" i="1"/>
  <c r="AQ44" i="1"/>
  <c r="AQ43" i="1"/>
  <c r="AQ42" i="1"/>
  <c r="AQ41" i="1"/>
  <c r="AQ40" i="1"/>
  <c r="AQ39" i="1"/>
  <c r="AQ38" i="1"/>
  <c r="AQ37" i="1"/>
  <c r="AQ36" i="1"/>
  <c r="AQ35" i="1"/>
  <c r="AQ34" i="1"/>
  <c r="AQ33" i="1"/>
  <c r="AQ32" i="1"/>
  <c r="AQ31" i="1"/>
  <c r="AQ30" i="1"/>
  <c r="AQ29" i="1"/>
  <c r="AQ28" i="1"/>
  <c r="AQ27" i="1"/>
  <c r="AQ26" i="1"/>
  <c r="AQ25" i="1"/>
  <c r="AQ24" i="1"/>
  <c r="AQ23" i="1"/>
  <c r="AQ22" i="1"/>
  <c r="AQ21" i="1"/>
  <c r="AQ20" i="1"/>
  <c r="AQ19" i="1"/>
  <c r="AQ18" i="1"/>
  <c r="AQ17" i="1"/>
  <c r="AQ16" i="1"/>
  <c r="AQ15" i="1"/>
  <c r="AQ14" i="1"/>
  <c r="AQ13" i="1"/>
  <c r="AQ12" i="1"/>
  <c r="AQ11" i="1"/>
  <c r="AQ10" i="1"/>
  <c r="AQ9" i="1"/>
  <c r="AQ8" i="1"/>
  <c r="AQ7" i="1"/>
  <c r="AQ6" i="1"/>
  <c r="AQ5" i="1"/>
  <c r="AQ2" i="1"/>
  <c r="C50" i="1" l="1"/>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C5" i="1"/>
  <c r="C6" i="1" l="1"/>
  <c r="C7" i="1" l="1"/>
  <c r="C8" i="1" l="1"/>
  <c r="C9" i="1" s="1"/>
  <c r="C10" i="1" l="1"/>
  <c r="C11" i="1" s="1"/>
  <c r="C12" i="1" l="1"/>
  <c r="C13" i="1"/>
  <c r="C14" i="1" l="1"/>
  <c r="C15" i="1" l="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l="1"/>
  <c r="C46" i="1" s="1"/>
  <c r="C47" i="1" s="1"/>
  <c r="C48" i="1" s="1"/>
  <c r="C49" i="1" s="1"/>
</calcChain>
</file>

<file path=xl/sharedStrings.xml><?xml version="1.0" encoding="utf-8"?>
<sst xmlns="http://schemas.openxmlformats.org/spreadsheetml/2006/main" count="1339" uniqueCount="592">
  <si>
    <t>Registration numbers Pekao TFI</t>
  </si>
  <si>
    <t>LEI - manager (TFI):</t>
  </si>
  <si>
    <t>PEKAO TOWARZYSTWO FUNDUSZY INWESTYCYJNYCH SPÓŁKA AKCYJNA</t>
  </si>
  <si>
    <t>L.p.</t>
  </si>
  <si>
    <t>Name</t>
  </si>
  <si>
    <t>first valuation</t>
  </si>
  <si>
    <t>registered</t>
  </si>
  <si>
    <t>Last NAV</t>
  </si>
  <si>
    <t>deregistered</t>
  </si>
  <si>
    <t>RFI (PL Reg. No)</t>
  </si>
  <si>
    <t>PL TAX ID (NIP)</t>
  </si>
  <si>
    <t>PL Stat No. (REGON)</t>
  </si>
  <si>
    <t>ESMA / PL-FSA ID</t>
  </si>
  <si>
    <t>Bloomberg ID</t>
  </si>
  <si>
    <t>PL FA ID</t>
  </si>
  <si>
    <t>IZFiA ID</t>
  </si>
  <si>
    <t>Morningstar ID</t>
  </si>
  <si>
    <t>English short description</t>
  </si>
  <si>
    <t>Custodian</t>
  </si>
  <si>
    <t>ID Pekao</t>
  </si>
  <si>
    <t>sold shareclasses</t>
  </si>
  <si>
    <t>fynd type</t>
  </si>
  <si>
    <t>First NAV</t>
  </si>
  <si>
    <t>fist non-PLN NAV date</t>
  </si>
  <si>
    <t>Firs non-PLN NAV</t>
  </si>
  <si>
    <t>sec. currency</t>
  </si>
  <si>
    <t>last available NAV [pln 000]</t>
  </si>
  <si>
    <t>lp.</t>
  </si>
  <si>
    <t>Nazwa funduszu</t>
  </si>
  <si>
    <t>data pierwszej wyceny</t>
  </si>
  <si>
    <t>data rejestracji</t>
  </si>
  <si>
    <t>ost wycena</t>
  </si>
  <si>
    <t>wyrejestrowanie</t>
  </si>
  <si>
    <t>kod ISIN Ju kat. A</t>
  </si>
  <si>
    <t>Rfi</t>
  </si>
  <si>
    <t>NIP</t>
  </si>
  <si>
    <t>REGON</t>
  </si>
  <si>
    <t>EMIR - LEI / KEI</t>
  </si>
  <si>
    <t>numer krajowy (KNF)</t>
  </si>
  <si>
    <t>ozn. w Bloombergu</t>
  </si>
  <si>
    <t>ozn. DKF</t>
  </si>
  <si>
    <t>IZFiA - ozn.</t>
  </si>
  <si>
    <t>Kolumna2</t>
  </si>
  <si>
    <t>ozn. Morningstar</t>
  </si>
  <si>
    <t>Kolumna3</t>
  </si>
  <si>
    <t>nazwa angielska</t>
  </si>
  <si>
    <t>Opis w Bloombergu (ang)</t>
  </si>
  <si>
    <t>.</t>
  </si>
  <si>
    <t>Depozytariusz</t>
  </si>
  <si>
    <t>decyzja / zgoda KNF</t>
  </si>
  <si>
    <t>ozn decyzji KNF</t>
  </si>
  <si>
    <t>subfundusz</t>
  </si>
  <si>
    <t>fundusz</t>
  </si>
  <si>
    <t>PW</t>
  </si>
  <si>
    <t>CIS</t>
  </si>
  <si>
    <t>zbywane JU</t>
  </si>
  <si>
    <t>typ funduszu</t>
  </si>
  <si>
    <t>US GIIN</t>
  </si>
  <si>
    <t>data pierwszej wyceny2</t>
  </si>
  <si>
    <t>Wart. pierwszej wyceny</t>
  </si>
  <si>
    <t xml:space="preserve">data pierwszej wyceny nie-zł </t>
  </si>
  <si>
    <t>piewsza wycena w wal. obcej</t>
  </si>
  <si>
    <t>2. waluta</t>
  </si>
  <si>
    <t>Ostatnia inf. o NAV [tys. zł]</t>
  </si>
  <si>
    <t>…</t>
  </si>
  <si>
    <t>2594007WGSVGD1L30E70</t>
  </si>
  <si>
    <t>PLTFI000010</t>
  </si>
  <si>
    <t>LEI</t>
  </si>
  <si>
    <t>ISIN</t>
  </si>
  <si>
    <t>US NAME</t>
  </si>
  <si>
    <t>Pekao Zrównoważony - Pekao FIO</t>
  </si>
  <si>
    <t/>
  </si>
  <si>
    <t>PLPPTFI00063</t>
  </si>
  <si>
    <t>RFi 353</t>
  </si>
  <si>
    <t>108-00-04-838</t>
  </si>
  <si>
    <t>141289209</t>
  </si>
  <si>
    <t>259400DHQFMMNDX9GA51</t>
  </si>
  <si>
    <t>PLFIO000109</t>
  </si>
  <si>
    <t>PIOZFIO</t>
  </si>
  <si>
    <t>1FIRST</t>
  </si>
  <si>
    <t>PIO001</t>
  </si>
  <si>
    <t>Pekao Balanced</t>
  </si>
  <si>
    <t xml:space="preserve">Pekao Balanced - the subfund within Pekao Open-End Investment Fund (Pekao FIO) 
- The Subfund’s assets are invested in equity-like financial instruments, debt securities, money market instruments and bank deposits. Investments in equity-like financial instruments shall not exceed 70% of the Subfund’s assets. The total value of investments other than those referred to above shall not exceed 10% of the Subfund’s assets. </t>
  </si>
  <si>
    <t>Pekao Stabilnego Wzrostu - Pekao FIO</t>
  </si>
  <si>
    <t>PLPPTFI00071</t>
  </si>
  <si>
    <t>259400HV55WIS86B7960</t>
  </si>
  <si>
    <t>PLFIO000108</t>
  </si>
  <si>
    <t>PIOSWFI</t>
  </si>
  <si>
    <t>01ZROW</t>
  </si>
  <si>
    <t>PIO006</t>
  </si>
  <si>
    <t>Pekao Stable Growth</t>
  </si>
  <si>
    <t xml:space="preserve">Pekao Stable Growth - the subfund within Pekao Open-End Investment Fund (Pekao FIO) 
- The Subfund’s assets are invested mostly in debt securities, money market instruments and bank deposits. Investments in equity-like financial instruments shall not exceed 40% of the Subfund’s assets. The total value of investments other than those referred to above shall not exceed 10% of the Subfund’s assets.  </t>
  </si>
  <si>
    <t>Pekao Obligacji Plus - Pekao FIO</t>
  </si>
  <si>
    <t>PLPPTFI00055</t>
  </si>
  <si>
    <t>25940043XEJOJNJGXL52</t>
  </si>
  <si>
    <t>PLFIO000106</t>
  </si>
  <si>
    <t>PIOOPFI</t>
  </si>
  <si>
    <t>2BOND</t>
  </si>
  <si>
    <t>PIO002</t>
  </si>
  <si>
    <t>Pekao Bonds Plus</t>
  </si>
  <si>
    <t xml:space="preserve">Pekao Bond Plus - the subfund within Pekao Open-End Investment Fund (Pekao FIO) 
- The Subfund's assets are invested mostly in debt securities. The share of investments other than: debt securities and money market instruments as well as bank deposits shall not exceed 20% of the Subfund’s assets. The share of investments other than: financial instruments admitted to organized trading or being for public offering within the territory of the Republic of Poland or issued or offered by entities seated within the territory of the Republic of Poland or denominated in PLN, shall not exceed 33% of the Subfund’s assets. </t>
  </si>
  <si>
    <t>Pekao Konserwatywny - Pekao FIO</t>
  </si>
  <si>
    <t>PLPPTFI00014</t>
  </si>
  <si>
    <t>259400DZZXK9WBMNAG48</t>
  </si>
  <si>
    <t>PLFIO000107</t>
  </si>
  <si>
    <t>PIOPFIO</t>
  </si>
  <si>
    <t>7MONEY</t>
  </si>
  <si>
    <t>PIO011</t>
  </si>
  <si>
    <t>Pekao Conservative</t>
  </si>
  <si>
    <t xml:space="preserve">Pekao Conservative - the subfund within Pekao Open-End Investment Fund (Pekao FIO) 
- The Subfund’s assets are invested mostly in denominated in PLN debt securities with maturity date not exceeding one year, debt securities which are liquidated on the basis of the money market parameters and not more seldom than on annual basis, money market instruments and bank deposits. The total value of investments other than those referred to above shall not exceed 20% of the Subfund’s assets.  </t>
  </si>
  <si>
    <t>Pekao Akcji - Aktywna Selekcja - Pekao FIO</t>
  </si>
  <si>
    <t>PLPPTFI00436</t>
  </si>
  <si>
    <t>25940097GMA4WLX7R158</t>
  </si>
  <si>
    <t>PLFIO000139</t>
  </si>
  <si>
    <t>PEVARSE</t>
  </si>
  <si>
    <t>15PAAS</t>
  </si>
  <si>
    <t>PIO050</t>
  </si>
  <si>
    <t>Pekao Equity - Active Selection</t>
  </si>
  <si>
    <t xml:space="preserve">Pekao Equity – Active Selection (within Pekao FIO umbrella fund) 
- is addressed at the investors, who are interested in making above-average profits in medium and long term. However, it involves higher risk due to considerable amount of equity-like instruments in the subfund's porfolio. It is not recommended to those who do not accept the loss of investment value. </t>
  </si>
  <si>
    <t>Pekao Dynamicznych Spółek - Pekao FIO</t>
  </si>
  <si>
    <t>subf</t>
  </si>
  <si>
    <t>PLPPTFI00485</t>
  </si>
  <si>
    <t>259400SI2H6LICP1EJ79</t>
  </si>
  <si>
    <t>PLFIO000164</t>
  </si>
  <si>
    <t>PIDYNCA</t>
  </si>
  <si>
    <t>29PDS</t>
  </si>
  <si>
    <t>PIO055</t>
  </si>
  <si>
    <t>Pekao Dynamic Companies</t>
  </si>
  <si>
    <t xml:space="preserve">Pekao Dynamic Companies (within Pekao FIO umbrella fund) 
- may invest up to 100% of its assets in equity instruments of small and medium companies of different markets. Its assets may also consist (up to 20%) of debt securities, money market instruments and bank deposits.
</t>
  </si>
  <si>
    <t>Pekao Bazowy 15 Dywidendowy - Pekao FIO</t>
  </si>
  <si>
    <t>PLPPTFI00501</t>
  </si>
  <si>
    <t>259400RXNZ8TTMJPLN70</t>
  </si>
  <si>
    <t>PLFIO000171</t>
  </si>
  <si>
    <t>PISTAIN</t>
  </si>
  <si>
    <t>71PSI</t>
  </si>
  <si>
    <t>PIO056</t>
  </si>
  <si>
    <t>Pekao Base 15 Dividend</t>
  </si>
  <si>
    <t xml:space="preserve">Pekao Stable Investment (subfund within Pekao FIO umbrella fund) 
it is a mixed subfund focused mainly on Polish debt (up to 100% of subfund’s assets) and equity markets (up to 40%). Within debt part of the portfolio the assets may be invested in government bonds (up to 100%) and corporate bonds (up to 100%). Some assets (up to 33%) may also be allocated in financial instruments denominated in currencies other than the Polish zloty. </t>
  </si>
  <si>
    <t>Pekao Obligacji - Dynamiczna Alokacja 2 - Pekao FIO</t>
  </si>
  <si>
    <t>PLPPTFI00493</t>
  </si>
  <si>
    <t>25940014XWEXTO19FX02</t>
  </si>
  <si>
    <t>PLFIO000172</t>
  </si>
  <si>
    <t>PIBDDA2</t>
  </si>
  <si>
    <t>72PODA2</t>
  </si>
  <si>
    <t>PIO057</t>
  </si>
  <si>
    <t>Pekao Bonds - Dynamic Allocation 2</t>
  </si>
  <si>
    <t>Pekao Bonds - Dynamic Allocation 2 (subfund within Pekao FIO umbrella fund) 
its assets are invested flexibly with regard to the current situation on the Polish and foreign bond markets. All of its assets are invested both in government (guaranteed by the Treasury) and non-government bonds (i.e. corporate, municipal). The proportion of corporate bonds in relation to government bonds may be changed flexibly in the subfund's portfolio within the range of 0%-100%, based on the situation on the bond market. If the expected profits from corporate and municipal bonds in relation to government bonds are high, the fund manager increases accordingly the exposure to more profitable bonds issued mainly by companies of high credit rating and by local government units.</t>
  </si>
  <si>
    <t>Pekao Konserwatywny Plus - Pekao FIO</t>
  </si>
  <si>
    <t>PLPPTFI00527</t>
  </si>
  <si>
    <t>2594008IMJWMCJXT7I12</t>
  </si>
  <si>
    <t>PLFIO000201</t>
  </si>
  <si>
    <t>PIMMENH</t>
  </si>
  <si>
    <t>73PPP</t>
  </si>
  <si>
    <t>PIO059</t>
  </si>
  <si>
    <t>Pekao Conservative Plus</t>
  </si>
  <si>
    <t>Pekao Conservative Plus (subfund within Pekao FIO umbrella fund) 
This is a domestic open ended subfund of Pekao FIO umbrella. This subfund seeks to achieve capital appreciation consistent with maintaining capital and providing a return in line with money market rates by investing in a diversified portfolio of PLN denominated Money Market Instruments and deposits with credit institutions. Some part of portfolio may be invested in corporate bonds denominated in PLN, too. The interest rate risk is actively managed with limit for max duration determined at 2-year level.</t>
  </si>
  <si>
    <t>Pekao Megatrendy - Pekao FIO</t>
  </si>
  <si>
    <t>PLPPTFI00626</t>
  </si>
  <si>
    <t>259400O1QY9GY8LQX118</t>
  </si>
  <si>
    <t>PLFIO000342</t>
  </si>
  <si>
    <t>PEKMTDS</t>
  </si>
  <si>
    <t>74PMT</t>
  </si>
  <si>
    <t>PIO074</t>
  </si>
  <si>
    <t>Pekao Megatrends</t>
  </si>
  <si>
    <t>Pekao Megatrends is an equity sub-fund separated within Pekao FIO umbrella fund. 
It may invest up to 100% of its assets in equity-linked financial instruments. Up to 33% of its assets may be invested in financial instruments denominated in other currencies than Polish zloty. Up to 30% of its assets may be invested in equity-linked financial instruments of issuers with registered office in Europe (beyond the territory of Poland) or conducting operational activity or generating most of their revenue in Europe (beyond the territory of Poland). Up to 35% of its assets may be invested in debt financial instruments (including money market instruments) and in bank deposits, while the exposure to bonds issued by entities conducting economic activity will not exceed 20% of the sub-fund’s assets. In case of investments in financial instruments denominated in foreign currencies, the sub-fund may undertake to limit investment risk associated with the change of foreign exchange rates against Polish zloty, also by entering into derivatives contracts, including non-standardized derivatives. The sub-fund may be suitable for people who intend to invest money for the period of at least 5 years.</t>
  </si>
  <si>
    <t>Pekao Dochodu i Wzrostu Rynku Chińskiego - Pekao Funduszy Globalnych SFIO</t>
  </si>
  <si>
    <t>PLPPTFI00238</t>
  </si>
  <si>
    <t>RFi 229</t>
  </si>
  <si>
    <t>108-00-01-857</t>
  </si>
  <si>
    <t>140511232</t>
  </si>
  <si>
    <t>259400FJJWOX1NKM6I50</t>
  </si>
  <si>
    <t>PLSFIO00013</t>
  </si>
  <si>
    <t>PGFCHMA</t>
  </si>
  <si>
    <t>31CHINA</t>
  </si>
  <si>
    <t>PIO029</t>
  </si>
  <si>
    <t>Pekao Income and Growth of China Market</t>
  </si>
  <si>
    <t xml:space="preserve">Pekao Income &amp; Growth of the Chinese Market - the subfund within Pekao Global Funds Specialized Open-End Investment Fund (PFG SFIO) 
- up to 50% of the Pekao Income &amp; Growth of the Chinese Market Subfund's assets may be invested in participation titles issued by the Pekao Funds China Equity subfund and up to 50% in participation titles issued by the Pekao Funds Strategic Income subfund. </t>
  </si>
  <si>
    <t>Pekao Akcji Rynków Dalekiego Wschodu - Pekao Funduszy Globalnych SFIO</t>
  </si>
  <si>
    <t>PLPPTFI00287</t>
  </si>
  <si>
    <t>259400HWCRD72GD3DG47</t>
  </si>
  <si>
    <t>PLSFIO00031</t>
  </si>
  <si>
    <t>PIEFEMA</t>
  </si>
  <si>
    <t>34PFE</t>
  </si>
  <si>
    <t>PIO036</t>
  </si>
  <si>
    <t>Pekao Far East Markets Equity</t>
  </si>
  <si>
    <t>Pekao Far East Equity - the subfund within Pekao Global Funds Specialized Open-End Investment Fund (PFG SFIO) 
- up to 50% of the Pekao Far East Equity Subfund's assets may be invested in participation titles issued by Pekao Funds China Equity subfund, up to 50% in participation titles issued by Pekao Funds Japanese Equity subfund and up to 50% in participation titles issued by Pekao Funds Asia (ex. Japan) Equity subfund.</t>
  </si>
  <si>
    <t>Pekao Akcji Małych i Średnich Spółek Rynków Rozwiniętych - Pekao Funduszy Globalnych SFIO</t>
  </si>
  <si>
    <t>PLPPTFI00295</t>
  </si>
  <si>
    <t>259400FMKCYJIYXCLZ15</t>
  </si>
  <si>
    <t>PLSFIO00030</t>
  </si>
  <si>
    <t>PISMEDA</t>
  </si>
  <si>
    <t>35SMD</t>
  </si>
  <si>
    <t>PIO035</t>
  </si>
  <si>
    <t>Pekao Small and Mid Cap Equity Developed Markets</t>
  </si>
  <si>
    <t>Pekao Small and Mid Cap Equity Developed Markets - the subfund within Pekao Global Funds Specialized Open-End Investment Fund (PFG SFIO) 
- up to 50% of the Pekao Small and Mid Cap Equity Developed Markets Subfund's assets may be invested in participation titles issued by Pekao Funds European Small Companies subfund, up to 50% in participation titles issued by Pekao Funds European Potential subfund and up to 50% in participation titles issued by Pekao Funds U.S. Mid Cap Value subfund.</t>
  </si>
  <si>
    <t>Pekao Akcji Rynków Wschodzących - Pekao Funduszy Globalnych SFIO</t>
  </si>
  <si>
    <t>PLPPTFI00303</t>
  </si>
  <si>
    <t>259400Z6KZ3CJWFRQ910</t>
  </si>
  <si>
    <t>PLSFIO00032</t>
  </si>
  <si>
    <t>PIOEMEA</t>
  </si>
  <si>
    <t>36PEM</t>
  </si>
  <si>
    <t>PIO034</t>
  </si>
  <si>
    <t>Pekao Emerging Markets Equity</t>
  </si>
  <si>
    <t xml:space="preserve">Pekao Emerging Markets Equity - the subfund within Pekao Global Funds Specialized Open-End Investment Fund (PFG SFIO) 
- up to 50% of the Pekao Emerging Markets Equity Subfund's assets may be invested in participation titles issued by the Pekao Funds Emerging Markets Equity subfund and up to 50% in participation titles issued by the Pekao Funds Emerging Europe and Mediterranean Equity subfund. </t>
  </si>
  <si>
    <t>Pekao Obligacji Strategicznych - Pekao Funduszy Globalnych SFIO</t>
  </si>
  <si>
    <t>PLPPTFI00311</t>
  </si>
  <si>
    <t>259400P1Z8RE8ZTF3922</t>
  </si>
  <si>
    <t>PLSFIO00037</t>
  </si>
  <si>
    <t>PIOSTBA</t>
  </si>
  <si>
    <t>38SB</t>
  </si>
  <si>
    <t>PIO038</t>
  </si>
  <si>
    <t>Pekao Strategic Bonds</t>
  </si>
  <si>
    <t xml:space="preserve">Pekao Strategic Bond - the subfund within Pekao Global Funds Specialized Open-End Investment Fund (PFG SFIO) 
- up to 50% of the Pekao Strategic Bond Subfund's assets may be invested in participation titles issued by Pekao Funds Euro Strategic Bond subfund, up to 50% in participation titles issued by  Pekao Funds Strategic Income subfund, up to 50% in participation titles of Pekao Funds Emerging Markets Bond and up to 50% in participation titles of Pekao Funds Global High Yield. </t>
  </si>
  <si>
    <t>Pekao Dochodu USD - Pekao Funduszy Globalnych SFIO</t>
  </si>
  <si>
    <t>PLPPTFI00592</t>
  </si>
  <si>
    <t>259400UZUSFI4E4KVW14</t>
  </si>
  <si>
    <t>PLSFIO00201</t>
  </si>
  <si>
    <t>PIODOCU / PIODOAU</t>
  </si>
  <si>
    <t>39PDUS</t>
  </si>
  <si>
    <t>PIO068</t>
  </si>
  <si>
    <t>Pekao Income USD</t>
  </si>
  <si>
    <t xml:space="preserve">Pekao Income USD is a multi-asset income sub-fund. The sub-fund’s assets may be invested in participation titles issued by the following sub-funds of Pekao Funds: Pekao Funds – U.S. Dollar Short-Term, Pekao Funds – U.S. Dollar Aggregate Bond, Pekao Funds – Strategic Income, Pekao Funds – Global Multi-Asset Target Income, Pekao Funds – Real Assets Target Income and Pekao Funds – Global Equity Target Income. Each of them may constitute up to 50% of the sub-fund’s assets. Total share of investments in participation titles of other Pekao foreign funds than mentioned above (e.g. Pekao Funds, Pekao S.F. and Pekao Funds Austria) may not exceed 50% of the sub-fund’s assets. 
To ensure adequate liquidity, the sub-fund may invest e.g. in government bonds, money market instruments and bank deposits.
The sub-fund invests the considerable part of assets in financial instruments denominated in foreign currencies. Foreign exchange risk of USD against PLN will not be secured. 
The sub-fund is recommended to investors who intend to invest their money in medium and long term. 
</t>
  </si>
  <si>
    <t>Pekao Surowców i Energii - Pekao Funduszy Globalnych SFIO</t>
  </si>
  <si>
    <t>PLPPTFI00345</t>
  </si>
  <si>
    <t>259400DQPH63NNW4II81</t>
  </si>
  <si>
    <t>PLSFIO00047</t>
  </si>
  <si>
    <t>PIOCOEN</t>
  </si>
  <si>
    <t>43PRE</t>
  </si>
  <si>
    <t>PIO040</t>
  </si>
  <si>
    <t>Pekao Commodities and Energy</t>
  </si>
  <si>
    <t xml:space="preserve">Pekao Commodities and Energy - the subfund within Pekao Global Funds Specialized Open-End Investment Fund (PFG SFIO) 
- up to 50% of the Pekao Commodities and energy Subfund's assets may be invested in participation titles issued by Pekao Funds Commodity Alpha subfund, up to 50% in participation titles issued by Pekao S.F. – EUR Commodities subfund, up to 50% in participation titles issued by Pekao Funds Austria - Gold Stock fund, up to 50% in participation titles issued by Pekao Funds Austria - Energy Stock fund and up to 50% in participation titles issued by Pekao Funds Gold and Mining subfund. </t>
  </si>
  <si>
    <t>Pekao Spokojna Inwestycja - Pekao Funduszy Globalnych SFIO</t>
  </si>
  <si>
    <t>PLPPTFI00394</t>
  </si>
  <si>
    <t>259400G3ITDUEYXYEQ51</t>
  </si>
  <si>
    <t>PLSFIO00075</t>
  </si>
  <si>
    <t>PIMONYP</t>
  </si>
  <si>
    <t>44CASH</t>
  </si>
  <si>
    <t>PIO046</t>
  </si>
  <si>
    <t>Pekao Reliable Investment</t>
  </si>
  <si>
    <t xml:space="preserve">Pekao Money Market Plus – the subfund within Pekao Global Funds Specialized Open-End Investment Fund (PFG SFIO) 
- up to 100% of the Subfund’s assets is invested in denominated in PLN debt securities with maturity date not exceeding one year, debt securities which are liquidated on the basis of money market parameters and not more seldom than on annual basis, money market instruments and bank deposits. The subfund’s assets are not invested in equities and participation units of other investment funds.         </t>
  </si>
  <si>
    <t>Pekao Obligacji i Dochodu - Pekao Funduszy Globalnych SFIO</t>
  </si>
  <si>
    <t>PLPPTFI00543</t>
  </si>
  <si>
    <t>259400KKXDW32SDH6354</t>
  </si>
  <si>
    <t>PLSFIO00158</t>
  </si>
  <si>
    <t>PIOBOIN</t>
  </si>
  <si>
    <t>46POID</t>
  </si>
  <si>
    <t>PIO062</t>
  </si>
  <si>
    <t>Pekao Bond and Income</t>
  </si>
  <si>
    <t>Pekao Bond and Income is a bond sub-fund of Pekao Global Funds Specialized Open-End Investment Fund. 
At least 70% of its assets are invested in the sub-funds of Pekao Funds, primarily in the bonds denominated in different currencies, issued by governments and  companies from various regions of the world. To ensure adequate liquidity the sub-fund’s assets may be invested e.g. in government bonds and bank deposits. The sub-fund invests considerable amount of assets in financial instruments denominated in foreign currencies. In order to limit currency risk the sub-fund enters into transactions in derivative instruments. On condition that the unit participant submits a relevant order, every 6 months the sub-fund redeems the participation units at a value equal to the increase in net asset value per participation unit.</t>
  </si>
  <si>
    <t>Pekao Alternatywny – Globalnego Dochodu - Pekao Funduszy Globalnych SFIO</t>
  </si>
  <si>
    <t>PLPPTFI00568</t>
  </si>
  <si>
    <t>2594009OS3QLW9OG9M97</t>
  </si>
  <si>
    <t>PLSFIO00167</t>
  </si>
  <si>
    <t>PIOPDVD</t>
  </si>
  <si>
    <t>48DVD</t>
  </si>
  <si>
    <t>PIO065</t>
  </si>
  <si>
    <t>Pekao Alternative – Global Income</t>
  </si>
  <si>
    <t xml:space="preserve">Pekao Alternative – Global Income is a sub-fund of Pekao Global Funds Specialized Open-End Investment Fund. By investing in participation titles of Pekao Funds it enables exposure to diverse asset classes on different global markets. The sub-fund invests at least 70% of its net assets in the following sub-funds of Pekao Funds:  Pekao Funds Global Multi-Asset Target Income, Pekao Funds Real Asset Target Income, Pekao Funds Global Equity Target Income and Pekao Funds European Equity Target Income. The investment policy of the mentioned sub-funds involves investing in financial instruments generating regular income in the form of dividends, interest and option premiums. Each of them may constitute up to 50% of assets. 
Additionally, up to 30% of its assets are invested  in other sub-funds of Pekao Funds. To ensure adequate liquidity, the sub-fund may invest e.g. in government bonds, money market instruments and bank deposits. The sub-fund invests the majority of assets in financial instruments denominated in foreign currencies. In order to limit the currency risk the sub-fund enters into transactions in derivative instruments.
</t>
  </si>
  <si>
    <t>Pekao Alternatywny – Absolutnej Stopy Zwrotu - Pekao Funduszy Globalnych SFIO</t>
  </si>
  <si>
    <t>PLPPTFI00576</t>
  </si>
  <si>
    <t>259400KZ8RRBL35CUQ85</t>
  </si>
  <si>
    <t>PLSFIO00175</t>
  </si>
  <si>
    <t>PIOPAAR</t>
  </si>
  <si>
    <t>49PAASZ</t>
  </si>
  <si>
    <t>PIO066</t>
  </si>
  <si>
    <t>Pekao Alternative – Absolute Return</t>
  </si>
  <si>
    <t>Pekao Alternative – Absolute Return is a sub-fund of Pekao Global Funds Specialized Open-End Investment Fund. By investing its assets in participation titles of Pekao Funds it enables exposure to diverse and uncorrelated asset classes on different global markets so as to generate positive return regardless of the economic situation on individual financial markets.
The sub-fund invests the majority of its assets in the following sub-funds of Pekao Funds:  Pekao Funds Absolute Return Bond, Pekao Funds Absolute Return Multi-Strategy, Pekao Funds Absolute Return Currencies and Pekao Funds Absolute Return Multi-Strategy Growth. Each of them may constitute up to 50% of assets. The sub-fund’s assets may also be invested in other sub-funds of Pekao Funds pursuing absolute return strategy. 
To ensure adequate liquidity, the sub-fund may invest e.g. in government bonds, money market instruments and bank deposits. The sub-fund invests the majority of assets in financial instruments denominated in foreign currencies. In order to limit the currency risk the sub-fund enters into transactions in derivative instruments.</t>
  </si>
  <si>
    <t>Pekao Obligacji Samorządowych - Pekao Funduszy Globalnych SFIO</t>
  </si>
  <si>
    <t>PLPPTFI00725</t>
  </si>
  <si>
    <t>259400T81XE5AALNHS12</t>
  </si>
  <si>
    <t>PLSFIO00488</t>
  </si>
  <si>
    <t>PEPOSPP</t>
  </si>
  <si>
    <t>75POS</t>
  </si>
  <si>
    <t>PIO085</t>
  </si>
  <si>
    <t>Pekao Municipal Bonds</t>
  </si>
  <si>
    <t>Pekao Municipal Bonds the Sub-fund’s assets may be invested in the participation titles of foreign debt funds. In order to ensure adequate asset liquidity and current income, some assets may also be invested in debt financial instruments and bank deposits.
The Sub-fund are intended for investors who expect investment profits that slightly exceed interest rate of bank deposits and accept moderate investment risk.</t>
  </si>
  <si>
    <t>Pekao Bazowy 15 Obligacji Wysokodochodowych - Pekao Funduszy Globalnych SFIO</t>
  </si>
  <si>
    <t>PLPPTFI00733</t>
  </si>
  <si>
    <t>259400ZQK06ZWVZIJK32</t>
  </si>
  <si>
    <t>PLSFIO00495</t>
  </si>
  <si>
    <t>PB15OBW</t>
  </si>
  <si>
    <t>76PB15HY</t>
  </si>
  <si>
    <t>PIO086</t>
  </si>
  <si>
    <t>Pekao Base 15 High Yield Bond</t>
  </si>
  <si>
    <t>Pekao Base 15 High Yield Bond The sub-fund's assets may be invested mainly in participation titles of foreign debt funds and debt securities, principally government and corporate bonds. Depending on market conditions up to 1/3 of  sub-fund's Net Asset Value may be invested in High Yield Bonds. In order to ensure adequate asset liquidity some of sub-fund's Net Asset Value may also be invested in bank deposits.  The sub-fund is intended for investors who expect investment profits that exceed interest rate of bank deposits and accept low or moderate investment risk.</t>
  </si>
  <si>
    <t>Pekao Ekologiczny - Pekao Funduszy Globalnych SFIO</t>
  </si>
  <si>
    <t>PLPPTFI00758</t>
  </si>
  <si>
    <t>259400RITK2N0W7YH925</t>
  </si>
  <si>
    <t>PLSFIO00527</t>
  </si>
  <si>
    <t>PESPEKP</t>
  </si>
  <si>
    <t>77EKO</t>
  </si>
  <si>
    <t>PIO087</t>
  </si>
  <si>
    <t>Pekao Ecology</t>
  </si>
  <si>
    <t>--</t>
  </si>
  <si>
    <t>Pekao Dłużny Aktywny - Pekao Funduszy Globalnych SFIO</t>
  </si>
  <si>
    <t>PLPPTFI00618</t>
  </si>
  <si>
    <t>259400HX4F88MWHW4H85</t>
  </si>
  <si>
    <t>PLSFIO00324</t>
  </si>
  <si>
    <t>PADARSZ</t>
  </si>
  <si>
    <t>91PADAR</t>
  </si>
  <si>
    <t>PIO070</t>
  </si>
  <si>
    <t>Pekao Active Debt</t>
  </si>
  <si>
    <t>Pekao Alternative Dynamic Absolute Return (sub-fund of Pioneer Global Funds Specialized Open-End Investment Fund)
The sub-fund will invest its assets mainly in participation titles of third-party funds (both debt and equity funds). In order to provide required asset protection level, it will apply the investment method known as Constant Portfolio Proportion Insurance (CPPI) by protecting the minimum value of the NAV per unit at the level of 90% over the period from the first valuation date to the current valuation date. 
So as to ensure adequate liquidity of the sub-fund’s assets and current income, the part of the sub-fund’s assets may be invested in debt financial instruments and bank deposits</t>
  </si>
  <si>
    <t>Pekao Kompas - Pekao Strategie Funduszowe SFIO</t>
  </si>
  <si>
    <t>PLPPTFI00469</t>
  </si>
  <si>
    <t>RFi 412</t>
  </si>
  <si>
    <t>108-00-06-286</t>
  </si>
  <si>
    <t>141605490</t>
  </si>
  <si>
    <t>2594009IYX59PS6A6T52</t>
  </si>
  <si>
    <t>PLSFIO00141</t>
  </si>
  <si>
    <t>PEISIOT</t>
  </si>
  <si>
    <t>16PEI</t>
  </si>
  <si>
    <t>PIO053</t>
  </si>
  <si>
    <t>Pekao Compass</t>
  </si>
  <si>
    <t xml:space="preserve">Pekao Flexible Investment is a sub-fund of Pekao Fund Strategies Specialized Open-End Investment Fund. 
- up to 50% of the sub-fund’s assets may be invested foreign equity funds and collective investment schemes registered abroad, investing in global equity markets. The sub-fund may invest up to 100% of assets in money market instruments and bank deposits. Proportions between the participation titles of foreign funds and money market instruments and bank deposits within the sub-fund may be flexibly changed depending on the economic situation on the global equity markets. The share of individual foreign funds depends on the potential of respective economies and equity markets, in which the foreign funds invest. In order to limit currency risk the sub-fund enters into transactions in derivative instruments.
</t>
  </si>
  <si>
    <t>Pekao Strategii Globalnej - Pekao Strategie Funduszowe SFIO</t>
  </si>
  <si>
    <t>PLPPTFI00360</t>
  </si>
  <si>
    <t>259400IR4UU7J0304Z92</t>
  </si>
  <si>
    <t>PLSFIO00057</t>
  </si>
  <si>
    <t>PIOSTFZ</t>
  </si>
  <si>
    <t>54FSFF</t>
  </si>
  <si>
    <t>PIO043</t>
  </si>
  <si>
    <t>Pekao Global Strategy</t>
  </si>
  <si>
    <t xml:space="preserve">Pekao Global Strategy is a balanced sub-fund of Pekao Fund Strategies Specialized Open-End Investment Fund. 
It may invest up to 100% of its assets in participation titles of foreign (non-Polish) funds, which may invest both in global equity instruments and foreign debt securities (e.g. treasury and corporate bonds). Equity instruments include equities and other instruments e.g. certificates of deposits, rights to equities, warrants, future contracts on equities and equity indices.  Up to 49% of the sub-fund’s assets may be invested in debt financial instruments, money market instruments and bank deposits. The sub-fund invests considerable amount of assets in financial instruments denominated in foreign currencies. In order to limit currency risk the sub-fund enters into transactions in derivative instruments.
</t>
  </si>
  <si>
    <t>Pekao Strategii Globalnej - konserwatywny - Pekao Strategie Funduszowe SFIO</t>
  </si>
  <si>
    <t>PLPPTFI00584</t>
  </si>
  <si>
    <t>259400VELTUODN99SO23</t>
  </si>
  <si>
    <t>PLSFIO00180</t>
  </si>
  <si>
    <t>PIOSKON</t>
  </si>
  <si>
    <t>55PSGK</t>
  </si>
  <si>
    <t>PIO067</t>
  </si>
  <si>
    <t>Pekao Global Strategy – conservative</t>
  </si>
  <si>
    <t xml:space="preserve">Pekao Global Strategy – conservative is a mixed sub-fund separated within Pekao Fund Strategies Specialized Open-End Investment Fund. It may invest up to 100% of its assets in participation titles of foreign (non-Polish) funds, which may invest both in global equity instruments and foreign debt securities (e.g. treasury and corporate bonds). Up to 49% of the sub-fund’s assets may be invested in debt financial instruments, money market instruments and bank deposits. The sub-fund invests considerable amount of assets in financial instruments denominated in foreign currencies. In order to limit currency risk the sub-fund enters into transactions in derivative instruments. Its benchmark is the following: 50% MSCI World – NR Index + 35% BofA ML EMU Direct Government Index + 15% BofA ML EMU Corporate Index + 5% BofA ML Euro High Yield Constrained Index + 15% BofA ML U.S. Corporate &amp; Government Master Index. </t>
  </si>
  <si>
    <t>Pekao Strategii Globalnej - dynamiczny - Pekao Strategie Funduszowe SFIO</t>
  </si>
  <si>
    <t>PLPPTFI00600</t>
  </si>
  <si>
    <t>259400IGX39FRF65MR82</t>
  </si>
  <si>
    <t>PLSFIO00283</t>
  </si>
  <si>
    <t>PIOSGDY</t>
  </si>
  <si>
    <t>56PSGD</t>
  </si>
  <si>
    <t>PIO069</t>
  </si>
  <si>
    <t>Pekao Global Strategy – dynamic</t>
  </si>
  <si>
    <t xml:space="preserve">Pekao Global Strategy – dynamic is an equity sub-fund separated within Pekao Fund Strategies Specialized Open-End Investment Fund. It may invest up to 100% of its assets in participation titles of foreign (non-Polish) funds, which may invest in global equity instruments. 
In order to ensure adequate liquidity, the sub-fund’s assets may be invested in government bonds, money market instruments and bank deposits. The sub-fund invests considerable amount of assets in financial instruments denominated in foreign currencies. In order to limit currency risk, the sub-fund enters into transactions in derivative instruments.
</t>
  </si>
  <si>
    <t>Pekao Akcji Amerykańskich - Pekao Walutowy FIO</t>
  </si>
  <si>
    <t>PLPPTFI00121</t>
  </si>
  <si>
    <t>RFi 994</t>
  </si>
  <si>
    <t>108-00-18-036</t>
  </si>
  <si>
    <t>147323338</t>
  </si>
  <si>
    <t>259400UVA20TC1W4FL40</t>
  </si>
  <si>
    <t>PLFIO000220</t>
  </si>
  <si>
    <t>PIOAAFI / PIOAAFU</t>
  </si>
  <si>
    <t>5AMER</t>
  </si>
  <si>
    <t>PIO005</t>
  </si>
  <si>
    <t>Pekao American Equity</t>
  </si>
  <si>
    <t xml:space="preserve">Pekao American Equity is an equity sub-fund of Pekao Walutowy Open-End Investment Fund. 
- up to 100% of the sub-fund’s assets may be invested in participation titles of foreign funds or participation titles in collective investment schemes registered abroad, including those managed by subsidiaries of Pekao Global Asset Management S.p.A., investing assets mostly in equities of American companies. To ensure adequate liquidity up to 20% of the sub-fund’s assets may be invested in government bonds, money market instruments and bank deposits.
</t>
  </si>
  <si>
    <t>Pekao Obligacji Dolarowych Plus - Pekao Walutowy FIO</t>
  </si>
  <si>
    <t>PLPPTFI00113</t>
  </si>
  <si>
    <t>2594008KJL3RNYXAEG46</t>
  </si>
  <si>
    <t>PLFIO000222</t>
  </si>
  <si>
    <t>PIODPFO / PIODPFU</t>
  </si>
  <si>
    <t>9OBUSPLU</t>
  </si>
  <si>
    <t>PIO013</t>
  </si>
  <si>
    <t>Pekao Dollar Bonds Plus</t>
  </si>
  <si>
    <t xml:space="preserve">Pekao Dollar Bond Plus is a bond sub-fund of Pekao Walutowy Open-End Investment Fund. 
- up to 100% of the sub-fund's assets may be invested in participation titles of foreign funds or participation titles in collective investment schemes registered abroad, including those managed by subsidiaries of Pekao Global Asset Management S.p.A., denominated in US dollars, investing assets mostly in debt securities in circulation in the United States of America or Northern America. To ensure adequate liquidity up to 30% of the sub-fund’s assets may be invested e.g. in government bonds, money market instruments and bank deposits.
</t>
  </si>
  <si>
    <t>Pekao Obligacji Europejskich Plus - Pekao Walutowy FIO</t>
  </si>
  <si>
    <t>PLPPTFI00139</t>
  </si>
  <si>
    <t>259400QRICRPJ733WA83</t>
  </si>
  <si>
    <t>PLFIO000223</t>
  </si>
  <si>
    <t>PIOEFIO / PIOEFIE</t>
  </si>
  <si>
    <t>12OBEUPL</t>
  </si>
  <si>
    <t>PIO016</t>
  </si>
  <si>
    <t>Pekao European Bonds Plus</t>
  </si>
  <si>
    <t xml:space="preserve">Pekao European Bond Plus is a bond sub-fund of Pekao Walutowy Open-End Investment Fund.
- up to 100% of the sub-fund’s assets may be invested in participation titles of foreign funds or participation titles in collective investment schemes registered abroad, including those managed by subsidiaries of Pekao Global Asset Management S.p.A., investing assets mostly in debt securities denominated in euro or issued by European governments or European companies. To ensure adequate liquidity up to 33% of the sub-fund’s assets may be invested e.g. in government bonds, money market instruments and bank deposits.
</t>
  </si>
  <si>
    <t>Pekao Akcji Europejskich - Pekao Walutowy FIO</t>
  </si>
  <si>
    <t>PLPPTFI00147</t>
  </si>
  <si>
    <t>2594003PVBF1GLV7TN07</t>
  </si>
  <si>
    <t>PLFIO000221</t>
  </si>
  <si>
    <t>PEEOEIF / PEEOEIE</t>
  </si>
  <si>
    <t>20AKEU</t>
  </si>
  <si>
    <t>PIO020</t>
  </si>
  <si>
    <t>Pekao European Equity</t>
  </si>
  <si>
    <t xml:space="preserve">Pekao European Equity is an equity sub-fund of Pekao Walutowy Open-End Investment Fund. 
- up to 100% of the sub-fund’s assets may be invested in participation titles of foreign funds or participation titles in collective investment schemes registered abroad, including those managed by subsidiaries of Pekao Global Asset Management S.p.A., investing assets mostly in equities of European companies. To ensure adequate liquidity up to 20% of the sub-fund’s assets may be invested in government bonds, money market instruments and bank deposits.
</t>
  </si>
  <si>
    <t>Pekao Zrównoważony Rynku Amerykańskiego - Pekao Walutowy FIO</t>
  </si>
  <si>
    <t>PLPPTFI00212</t>
  </si>
  <si>
    <t>259400EF4YZ7EGP1FE67</t>
  </si>
  <si>
    <t>PLFIO000224</t>
  </si>
  <si>
    <t>PBALUSM / PBALUSU</t>
  </si>
  <si>
    <t>27ZRUS</t>
  </si>
  <si>
    <t>PIO027</t>
  </si>
  <si>
    <t>Pekao American Market Balanced</t>
  </si>
  <si>
    <t xml:space="preserve">Pekao Balanced US Market is a balanced sub-fund of Pekao Walutowy Open-End Investment Fund. 
- up to 100% of the sub-fund’s assets may be invested in participation titles of foreign funds or participation titles in collective investment schemes registered abroad, including those managed by subsidiaries of Pekao Global Asset Management S.p.A., investing assets mostly financial instruments issued by American companies or denominated in US dollars. Up to 65% of the sub-fund’s assets may be invested in equity participation titles of foreign funds or equity participation titles in collective investment schemes. To ensure adequate liquidity up to 20% of the sub-fund’s assets may be invested in government bonds, money market instruments and bank deposits.
</t>
  </si>
  <si>
    <t>Pekao PPK 2025 - Pekao PPK SFIO</t>
  </si>
  <si>
    <t>-------</t>
  </si>
  <si>
    <t>PLPPTFI00634</t>
  </si>
  <si>
    <t>RFi 1647</t>
  </si>
  <si>
    <t>108-00-23-190</t>
  </si>
  <si>
    <t>383451250</t>
  </si>
  <si>
    <t>259400UA6WQMA84G7M72</t>
  </si>
  <si>
    <t>PLSFIO00445</t>
  </si>
  <si>
    <t>PPPK025</t>
  </si>
  <si>
    <t>025PPK</t>
  </si>
  <si>
    <t>PIO075</t>
  </si>
  <si>
    <t xml:space="preserve">Pekao PPK 2025 is a target-date sub-fund applying an investment policy that involves gradual reduction of investment risk according to Employee Capital Plans (ECP) Participant’s age. As the sub-fund’s operation period approaches the target date (sub-fund’s defined date i.e. 2025), the sub-fund’s investment risk will be lowered by gradual reducing the share of financial instruments of higher investment risk (equity instruments making up the equity part) and thus increasing the share of instruments of lower investment risk (debt instruments making up the debt part).
The sub-fund is designed to invest payments made within ECP for people born in 1967 and before this year. </t>
  </si>
  <si>
    <t>Pekao PPK 2020 Spokojne Jutro - Pekao PPK SFIO</t>
  </si>
  <si>
    <t>PLPPTFI00717</t>
  </si>
  <si>
    <t>2594009E6LPO3SYIPQ63</t>
  </si>
  <si>
    <t>PLSFIO00482</t>
  </si>
  <si>
    <t>PPPK020</t>
  </si>
  <si>
    <t>020PPK</t>
  </si>
  <si>
    <t>PIO084</t>
  </si>
  <si>
    <t>Pekao PPK 2020 Secure Tomorrow is a target-date sub-fund. From the beginning of 2020 all assets may be invested in debt instruments and will not be invested in equity instruments at all. The sub-fund has been addressed to investors who expect both security as well as stable and predictable returns in the longer term.</t>
  </si>
  <si>
    <t>Pekao PPK 2030 - Pekao PPK SFIO</t>
  </si>
  <si>
    <t>PLPPTFI00642</t>
  </si>
  <si>
    <t>259400IYV5AS5LAA8F69</t>
  </si>
  <si>
    <t>PLSFIO00446</t>
  </si>
  <si>
    <t>PPPK030</t>
  </si>
  <si>
    <t>030PPK</t>
  </si>
  <si>
    <t>PIO076</t>
  </si>
  <si>
    <t>Pekao PPK 2030 is a target-date sub-fund applying an investment policy that involves gradual reduction of investment risk according to Employee Capital Plans (ECP) Participant’s age. As the sub-fund’s operation period approaches the target date (sub-fund’s defined date i.e. 2030), the sub-fund’s investment risk will be lowered by gradual reducing the share of financial instruments of higher investment risk (equity instruments making up the equity part) and thus increasing the share of instruments of lower investment risk (debt instruments making up the debt part).
The sub-fund is designed to invest payments made within ECP for people born in 1968-1972 and before this year.</t>
  </si>
  <si>
    <t>Pekao PPK 2035 - Pekao PPK SFIO</t>
  </si>
  <si>
    <t>PLPPTFI00659</t>
  </si>
  <si>
    <t>259400LV4ECAGCQOVP14</t>
  </si>
  <si>
    <t>PLSFIO00447</t>
  </si>
  <si>
    <t>PPPK035</t>
  </si>
  <si>
    <t>035PPK</t>
  </si>
  <si>
    <t>PIO077</t>
  </si>
  <si>
    <t>Pekao PPK 2035 is a target-date sub-fund applying an investment policy that involves gradual reduction of investment risk according to Employee Capital Plans (ECP) Participant’s age. As the sub-fund’s operation period approaches the target date (sub-fund’s defined date i.e. 2035), the sub-fund’s investment risk will be lowered by gradual reducing the share of financial instruments of higher investment risk (equity instruments making up the equity part) and thus increasing the share of instruments of lower investment risk (debt instruments making up the debt part).
The sub-fund is designed to invest payments made within ECP for people born in 1973-1977 and before this year.</t>
  </si>
  <si>
    <t>Pekao PPK 2040 - Pekao PPK SFIO</t>
  </si>
  <si>
    <t>PLPPTFI00667</t>
  </si>
  <si>
    <t>2594002DIBXQNGX3UU02</t>
  </si>
  <si>
    <t>PLSFIO00448</t>
  </si>
  <si>
    <t>PPPK040</t>
  </si>
  <si>
    <t>040PPK</t>
  </si>
  <si>
    <t>PIO078</t>
  </si>
  <si>
    <t>Pekao PPK 2040 is a target-date sub-fund applying an investment policy that involves gradual reduction of investment risk according to Employee Capital Plans (ECP) Participant’s age. As the sub-fund’s operation period approaches the target date (sub-fund’s defined date i.e. 2040), the sub-fund’s investment risk will be lowered by gradual reducing the share of financial instruments of higher investment risk (equity instruments making up the equity part) and thus increasing the share of instruments of lower investment risk (debt instruments making up the debt part).
The sub-fund is designed to invest payments made within ECP for people born in 1978-1982 and before this year.</t>
  </si>
  <si>
    <t>Pekao PPK 2045 - Pekao PPK SFIO</t>
  </si>
  <si>
    <t>PLPPTFI00675</t>
  </si>
  <si>
    <t>259400JCSU8O0AFMZY76</t>
  </si>
  <si>
    <t>PLSFIO00449</t>
  </si>
  <si>
    <t>PPPK045</t>
  </si>
  <si>
    <t>045PPK</t>
  </si>
  <si>
    <t>PIO079</t>
  </si>
  <si>
    <t>Pekao PPK 2045 is a target-date sub-fund applying an investment policy that involves gradual reduction of investment risk according to Employee Capital Plans (ECP) Participant’s age. As the sub-fund’s operation period approaches the target date (sub-fund’s defined date i.e. 2045), the sub-fund’s investment risk will be lowered by gradual reducing the share of financial instruments of higher investment risk (equity instruments making up the equity part) and thus increasing the share of instruments of lower investment risk (debt instruments making up the debt part).
The sub-fund is designed to invest payments made within ECP for people born in 1983-1987 and before this year.</t>
  </si>
  <si>
    <t>Pekao PPK 2050 - Pekao PPK SFIO</t>
  </si>
  <si>
    <t>PLPPTFI00683</t>
  </si>
  <si>
    <t>259400G8P7GOCF7VQ159</t>
  </si>
  <si>
    <t>PLSFIO00450</t>
  </si>
  <si>
    <t>PPPK050</t>
  </si>
  <si>
    <t>050PPK</t>
  </si>
  <si>
    <t>PIO080</t>
  </si>
  <si>
    <t>Pekao PPK 2050 is a target-date sub-fund applying an investment policy that involves gradual reduction of investment risk according to Employee Capital Plans (ECP) Participant’s age. As the sub-fund’s operation period approaches the target date (sub-fund’s defined date i.e. 2050), the sub-fund’s investment risk will be lowered by gradual reducing the share of financial instruments of higher investment risk (equity instruments making up the equity part) and thus increasing the share of instruments of lower investment risk (debt instruments making up the debt part).
The sub-fund is designed to invest payments made within ECP for people born in 1988-1992 and before this year.</t>
  </si>
  <si>
    <t>Pekao PPK 2055 - Pekao PPK SFIO</t>
  </si>
  <si>
    <t>PLPPTFI00691</t>
  </si>
  <si>
    <t>259400H1NLIEM3435G43</t>
  </si>
  <si>
    <t>PLSFIO00451</t>
  </si>
  <si>
    <t>PPPK055</t>
  </si>
  <si>
    <t>055PPK</t>
  </si>
  <si>
    <t>PIO081</t>
  </si>
  <si>
    <t>Pekao PPK 2055 is a target-date sub-fund applying an investment policy that involves gradual reduction of investment risk according to Employee Capital Plans (ECP) Participant’s age. As the sub-fund’s operation period approaches the target date (sub-fund’s defined date i.e. 2055), the sub-fund’s investment risk will be lowered by gradual reducing the share of financial instruments of higher investment risk (equity instruments making up the equity part) and thus increasing the share of instruments of lower investment risk (debt instruments making up the debt part).
The sub-fund is designed to invest payments made within ECP for people born in 1993-1997 and before this year.</t>
  </si>
  <si>
    <t>Pekao PPK 2060 - Pekao PPK SFIO</t>
  </si>
  <si>
    <t>PLPPTFI00709</t>
  </si>
  <si>
    <t>259400MFB3ANCDBM8880</t>
  </si>
  <si>
    <t>PLSFIO00452</t>
  </si>
  <si>
    <t>PPPK060</t>
  </si>
  <si>
    <t>060PPK</t>
  </si>
  <si>
    <t>PIO082</t>
  </si>
  <si>
    <t>Pekao PPK 2060 is a target-date sub-fund applying an investment policy that involves gradual reduction of investment risk according to Employee Capital Plans (ECP) Participant’s age. As the sub-fund’s operation period approaches the target date (sub-fund’s defined date i.e. 2060), the sub-fund’s investment risk will be lowered by gradual reducing the share of financial instruments of higher investment risk (equity instruments making up the equity part) and thus increasing the share of instruments of lower investment risk (debt instruments making up the debt part).
The sub-fund is designed to invest payments made within ECP for people born in 1998-2002 and before this year.</t>
  </si>
  <si>
    <t>Pekao PPK 2065 - Pekao PPK SFIO</t>
  </si>
  <si>
    <t>PLPPTFI00741</t>
  </si>
  <si>
    <t>259400UIBZGX5DR8MD84</t>
  </si>
  <si>
    <t>PLSFIO00453</t>
  </si>
  <si>
    <t>PPPK065</t>
  </si>
  <si>
    <t>065PPK</t>
  </si>
  <si>
    <t>PIO083</t>
  </si>
  <si>
    <t>Pekao PPK 2065* is a target-date sub-fund applying an investment policy that involves gradual reduction of investment risk according to Employee Capital Plans (ECP) Participant’s age. As the sub-fund’s operation period approaches the target date (sub-fund’s defined date i.e. 2065), the sub-fund’s investment risk will be lowered by gradual reducing the share of financial instruments of higher investment risk (equity instruments making up the equity part) and thus increasing the share of instruments of lower investment risk (debt instruments making up the debt part).
The sub-fund is designed to invest payments made within ECP for people born in 2003-2007 and before this year.
* The sub-fund will be launched when the first ECP maintenance contract is signed on behalf of Participants born in 2003–2007.</t>
  </si>
  <si>
    <t>Pekao Obligacji - Dynamiczna Alokacja FIO</t>
  </si>
  <si>
    <t>PLPPTFI00410</t>
  </si>
  <si>
    <t>RFi 522</t>
  </si>
  <si>
    <t>108-00-08-871</t>
  </si>
  <si>
    <t>142304158</t>
  </si>
  <si>
    <t>2594001ZT5S2SYUL9L66</t>
  </si>
  <si>
    <t>PLFIO000313</t>
  </si>
  <si>
    <t>PDYNALA</t>
  </si>
  <si>
    <t>14PODA</t>
  </si>
  <si>
    <t>PIO048</t>
  </si>
  <si>
    <t>Pekao Bonds - Dynamic Allocation Open-End Investment Fund</t>
  </si>
  <si>
    <t xml:space="preserve">Pekao Bonds - Dynamic Allocation Open-End Investment Fund 
- invests flexibly with regard to the current situation on the Polish bond market. All of its assets are invested both in treasury (guaranteed by the Polish Treasury) and non-treasury (e.g. corporate, municipal) bonds. The proportion of corporate bonds in relation to treasury bonds may be changed flexibly in the fund's portfolio within the range of 0%-100%, based on the situation on the bond market. If the expected profits from corporate and municipal bonds in relation to treasury bonds are high, the fund manager increases accordingly the exposure to more profitable bonds issued mainly by companies of high credit rating and by local government units. Thanks to its unique investment strategy the fund enables to make over-average profits within a few years in comparison to typical bond funds. </t>
  </si>
  <si>
    <t>Bank Polska Kasa Opieki SA</t>
  </si>
  <si>
    <t>Uchwała nr 14 (Dz. U. KPW Nr 1)</t>
  </si>
  <si>
    <t>Pekao Zrównoważony</t>
  </si>
  <si>
    <t>Pekao FIO</t>
  </si>
  <si>
    <t>KPW-4077-1/96-4814</t>
  </si>
  <si>
    <t>Pekao Stabilnego Wzrostu</t>
  </si>
  <si>
    <t>KPW-4071-1/95</t>
  </si>
  <si>
    <t>Pekao Obligacji Plus</t>
  </si>
  <si>
    <t>DFN1-4050/12-62/01</t>
  </si>
  <si>
    <t>Pekao Konserwatywny</t>
  </si>
  <si>
    <t>Pekao Akcji - Aktywna Selekcja</t>
  </si>
  <si>
    <t>DFL/VI/4032/63/12/11/U/MM/12-24</t>
  </si>
  <si>
    <t>Pekao Dynamicznych Spółek</t>
  </si>
  <si>
    <t>DFI/I/4032/10/5/12/U/12/24/AP</t>
  </si>
  <si>
    <t>Pekao Bazowy 15 Dywidendowy</t>
  </si>
  <si>
    <t>Pekao Obligacji - Dynamiczna Alokacja 2</t>
  </si>
  <si>
    <t>DFI/I/4032/19/17/13/U/12/24/AP</t>
  </si>
  <si>
    <t>Pekao Konserwatywny Plus</t>
  </si>
  <si>
    <t>Pekao Megatrendy</t>
  </si>
  <si>
    <t>DFI/W/4032-12/2-1-1270/2006</t>
  </si>
  <si>
    <t>Pekao Dochodu i Wzrostu Rynku Chińskiego</t>
  </si>
  <si>
    <t>Pekao Funduszy Globalnych SFIO</t>
  </si>
  <si>
    <t>DFL/VI/4033/12/12-1/U/06/07/MM</t>
  </si>
  <si>
    <t>Pekao Akcji Rynków Dalekiego Wschodu</t>
  </si>
  <si>
    <t>Pekao Akcji Małych i Średnich Spółek Rynków Rozwiniętych</t>
  </si>
  <si>
    <t>Pekao Akcji Rynków Wschodzących</t>
  </si>
  <si>
    <t>DFL/4033/23/6/07/VI/U/12-3-3/SP</t>
  </si>
  <si>
    <t>Pekao Obligacji Strategicznych</t>
  </si>
  <si>
    <t>Pekao Dochodu USD</t>
  </si>
  <si>
    <t>DFL/4033/4/3/08/VI/U/12-3-1/SP</t>
  </si>
  <si>
    <t>Pekao Surowców i Energii</t>
  </si>
  <si>
    <t>DFL/4033/2/43/09/VI/U/12-3-1/SP</t>
  </si>
  <si>
    <t>Pekao Spokojna Inwestycja</t>
  </si>
  <si>
    <t>DFI/I/4033/14/15/13/U/12/3/AP</t>
  </si>
  <si>
    <t>Pekao Obligacji i Dochodu</t>
  </si>
  <si>
    <t>Pekao Alternatywny – Globalnego Dochodu</t>
  </si>
  <si>
    <t>Pekao Alternatywny – Absolutnej Stopy Zwrotu</t>
  </si>
  <si>
    <t>Pekao Obligacji Samorządowych</t>
  </si>
  <si>
    <t>Pekao Bazowy 15 Obligacji Wysokodochodowych</t>
  </si>
  <si>
    <t>Pekao Ekologiczny</t>
  </si>
  <si>
    <t>Pekao Dłużny Aktywny</t>
  </si>
  <si>
    <t>DFL/VI/4033/26/14/11/U/MM</t>
  </si>
  <si>
    <t>Pekao Kompas</t>
  </si>
  <si>
    <t>Pekao Strategie Funduszowe SFIO</t>
  </si>
  <si>
    <t>DFL/4033/5/14/08/VI/U/12-5-1/SP</t>
  </si>
  <si>
    <t>Pekao Strategii Globalnej</t>
  </si>
  <si>
    <t>Pekao Strategii Globalnej - konserwatywny</t>
  </si>
  <si>
    <t>Pekao Strategii Globalnej - dynamiczny</t>
  </si>
  <si>
    <t>DFN1-409/1-33/00</t>
  </si>
  <si>
    <t>Pekao Akcji Amerykańskich</t>
  </si>
  <si>
    <t>Pekao Walutowy FIO</t>
  </si>
  <si>
    <t>DFI1-4050/12-10/02-959</t>
  </si>
  <si>
    <t>Pekao Obligacji Dolarowych Plus</t>
  </si>
  <si>
    <t>DFI/W/4032-12/13-01-1040/2003</t>
  </si>
  <si>
    <t>Pekao Obligacji Europejskich Plus</t>
  </si>
  <si>
    <t>DFI/W/4032-12/15-01/1038/04</t>
  </si>
  <si>
    <t>Pekao Akcji Europejskich</t>
  </si>
  <si>
    <t>DFI/W/4032-12/20-1-2769/05</t>
  </si>
  <si>
    <t>Pekao Zrównoważony Rynku Amerykańskiego</t>
  </si>
  <si>
    <t>Pekao PPK 2025</t>
  </si>
  <si>
    <t>Pekao PPK SFIO</t>
  </si>
  <si>
    <t>Pekao PPK 2020 Spokojne Jutro</t>
  </si>
  <si>
    <t>Pekao PPK 2030</t>
  </si>
  <si>
    <t>Pekao PPK 2035</t>
  </si>
  <si>
    <t>Pekao PPK 2040</t>
  </si>
  <si>
    <t>Pekao PPK 2045</t>
  </si>
  <si>
    <t>Pekao PPK 2050</t>
  </si>
  <si>
    <t>Pekao PPK 2055</t>
  </si>
  <si>
    <t>Pekao PPK 2060</t>
  </si>
  <si>
    <t>Pekao PPK 2065</t>
  </si>
  <si>
    <t>DFL/4032/155/13/10/U/VI/12/28/1/PŚ</t>
  </si>
  <si>
    <t>ABEFIJKLP</t>
  </si>
  <si>
    <t>FIO</t>
  </si>
  <si>
    <t>S7RSI4.00001.SF.616</t>
  </si>
  <si>
    <t>SFIO</t>
  </si>
  <si>
    <t>S7RSI4.00002.SF.616</t>
  </si>
  <si>
    <t>USD</t>
  </si>
  <si>
    <t>S7RSI4.00003.SF.616</t>
  </si>
  <si>
    <t>S7RSI4.00004.SF.616</t>
  </si>
  <si>
    <t>EUR</t>
  </si>
  <si>
    <t>A</t>
  </si>
  <si>
    <t>S7RSI4.00009.SF.616</t>
  </si>
  <si>
    <t>S7RSI4.00005.SF.616</t>
  </si>
  <si>
    <t>Financial Counterparty</t>
  </si>
  <si>
    <t>UCITS (U)</t>
  </si>
  <si>
    <t>EMIR FC</t>
  </si>
  <si>
    <t>AIF (L)</t>
  </si>
  <si>
    <t>SUBFUND</t>
  </si>
  <si>
    <t>EMIR type</t>
  </si>
  <si>
    <t>þ</t>
  </si>
  <si>
    <t>U</t>
  </si>
  <si>
    <t>L</t>
  </si>
  <si>
    <t>FSA approval</t>
  </si>
  <si>
    <t>Archiwum - Pekao TFI</t>
  </si>
  <si>
    <t>https://www.knf.gov.pl/podmioty/wyszukiwarka_podmiotow</t>
  </si>
  <si>
    <t>Pekao 1 FIZ</t>
  </si>
  <si>
    <t>RFi 1719</t>
  </si>
  <si>
    <t>108-00-25-881</t>
  </si>
  <si>
    <t>259400HHGRXMN112TR58</t>
  </si>
  <si>
    <t>PLFIZ001082</t>
  </si>
  <si>
    <t>--------------</t>
  </si>
  <si>
    <t>84FIZP1</t>
  </si>
  <si>
    <t>PIO088</t>
  </si>
  <si>
    <t>--- not a public fund / informacje o funduszu nie są dostępne publicznie ---</t>
  </si>
  <si>
    <t>last update:</t>
  </si>
  <si>
    <t>Pekao 1 Closed-end Investment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</si>
</sst>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
  </numFmts>
  <fonts count="15" x14ac:knownFonts="1">
    <font>
      <sz val="10"/>
      <name val="Arial"/>
      <charset val="238"/>
    </font>
    <font>
      <sz val="14"/>
      <name val="Arial"/>
      <family val="2"/>
    </font>
    <font>
      <sz val="10"/>
      <name val="Arial"/>
      <family val="2"/>
      <charset val="238"/>
    </font>
    <font>
      <b/>
      <sz val="10"/>
      <color rgb="FFFF0000"/>
      <name val="Courier New"/>
      <family val="3"/>
      <charset val="238"/>
    </font>
    <font>
      <sz val="9"/>
      <color rgb="FF006699"/>
      <name val="Courier New"/>
      <family val="3"/>
      <charset val="238"/>
    </font>
    <font>
      <u/>
      <sz val="10"/>
      <color indexed="12"/>
      <name val="Arial"/>
      <family val="2"/>
      <charset val="238"/>
    </font>
    <font>
      <i/>
      <sz val="8"/>
      <name val="Arial"/>
      <family val="2"/>
      <charset val="238"/>
    </font>
    <font>
      <b/>
      <i/>
      <sz val="8"/>
      <name val="Arial"/>
      <family val="2"/>
      <charset val="238"/>
    </font>
    <font>
      <b/>
      <sz val="9"/>
      <name val="Arial"/>
      <family val="2"/>
      <charset val="238"/>
    </font>
    <font>
      <sz val="10"/>
      <name val="Courier New"/>
      <family val="3"/>
    </font>
    <font>
      <sz val="8"/>
      <name val="Courier New"/>
      <family val="3"/>
      <charset val="238"/>
    </font>
    <font>
      <sz val="8"/>
      <name val="Arial"/>
      <family val="2"/>
    </font>
    <font>
      <sz val="10"/>
      <name val="Wingdings"/>
      <charset val="2"/>
    </font>
    <font>
      <sz val="10"/>
      <name val="Courier New"/>
      <family val="3"/>
      <charset val="238"/>
    </font>
    <font>
      <sz val="8"/>
      <name val="Arial"/>
      <family val="2"/>
      <charset val="238"/>
    </font>
  </fonts>
  <fills count="8">
    <fill>
      <patternFill patternType="none"/>
    </fill>
    <fill>
      <patternFill patternType="gray125"/>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92D050"/>
        <bgColor indexed="64"/>
      </patternFill>
    </fill>
  </fills>
  <borders count="2">
    <border>
      <left/>
      <right/>
      <top/>
      <bottom/>
      <diagonal/>
    </border>
    <border>
      <left style="thin">
        <color theme="0"/>
      </left>
      <right style="thin">
        <color theme="0"/>
      </right>
      <top style="thin">
        <color theme="0"/>
      </top>
      <bottom style="thin">
        <color theme="0"/>
      </bottom>
      <diagonal/>
    </border>
  </borders>
  <cellStyleXfs count="2">
    <xf numFmtId="0" fontId="0" fillId="0" borderId="0"/>
    <xf numFmtId="0" fontId="5" fillId="0" borderId="0" applyNumberFormat="0" applyFill="0" applyBorder="0" applyAlignment="0" applyProtection="0">
      <alignment vertical="top"/>
      <protection locked="0"/>
    </xf>
  </cellStyleXfs>
  <cellXfs count="62">
    <xf numFmtId="0" fontId="0" fillId="0" borderId="0" xfId="0"/>
    <xf numFmtId="0" fontId="0" fillId="0" borderId="0" xfId="0" applyBorder="1"/>
    <xf numFmtId="0" fontId="1" fillId="0" borderId="0" xfId="0" applyFont="1"/>
    <xf numFmtId="0" fontId="2" fillId="0" borderId="0" xfId="0" applyFont="1"/>
    <xf numFmtId="0" fontId="3" fillId="2" borderId="1" xfId="0" applyFont="1" applyFill="1" applyBorder="1" applyAlignment="1">
      <alignment horizontal="center"/>
    </xf>
    <xf numFmtId="0" fontId="4" fillId="3" borderId="0" xfId="0" applyFont="1" applyFill="1" applyAlignment="1">
      <alignment horizontal="center"/>
    </xf>
    <xf numFmtId="0" fontId="0" fillId="0" borderId="0" xfId="0" applyAlignment="1">
      <alignment horizontal="center"/>
    </xf>
    <xf numFmtId="4" fontId="0" fillId="0" borderId="0" xfId="0" applyNumberFormat="1"/>
    <xf numFmtId="14" fontId="0" fillId="0" borderId="0" xfId="0" applyNumberFormat="1"/>
    <xf numFmtId="0" fontId="6" fillId="0" borderId="0" xfId="0" applyFont="1" applyBorder="1"/>
    <xf numFmtId="0" fontId="7" fillId="0" borderId="0" xfId="0" applyFont="1" applyBorder="1" applyAlignment="1">
      <alignment vertical="top" wrapText="1"/>
    </xf>
    <xf numFmtId="0" fontId="7" fillId="4" borderId="0" xfId="0" applyFont="1" applyFill="1" applyBorder="1" applyAlignment="1">
      <alignment vertical="top" wrapText="1"/>
    </xf>
    <xf numFmtId="0" fontId="7" fillId="0" borderId="0" xfId="0" applyFont="1" applyBorder="1" applyAlignment="1">
      <alignment horizontal="right" vertical="top" wrapText="1"/>
    </xf>
    <xf numFmtId="0" fontId="7" fillId="0" borderId="0" xfId="0" applyFont="1" applyBorder="1" applyAlignment="1">
      <alignment horizontal="center" vertical="top" wrapText="1"/>
    </xf>
    <xf numFmtId="0" fontId="6" fillId="0" borderId="0" xfId="0" applyFont="1"/>
    <xf numFmtId="0" fontId="7" fillId="0" borderId="0" xfId="0" applyFont="1" applyFill="1" applyBorder="1" applyAlignment="1">
      <alignment horizontal="right" vertical="top" wrapText="1"/>
    </xf>
    <xf numFmtId="4" fontId="7" fillId="0" borderId="0" xfId="0" applyNumberFormat="1" applyFont="1" applyFill="1" applyBorder="1" applyAlignment="1">
      <alignment horizontal="right" vertical="top" wrapText="1"/>
    </xf>
    <xf numFmtId="0" fontId="0" fillId="0" borderId="0" xfId="0" applyBorder="1" applyAlignment="1">
      <alignment vertical="top" wrapText="1"/>
    </xf>
    <xf numFmtId="0" fontId="8" fillId="0" borderId="0" xfId="0" applyFont="1" applyBorder="1" applyAlignment="1">
      <alignment horizontal="right" vertical="top" wrapText="1"/>
    </xf>
    <xf numFmtId="0" fontId="8" fillId="0" borderId="0" xfId="0" applyFont="1" applyBorder="1" applyAlignment="1">
      <alignment vertical="top" wrapText="1"/>
    </xf>
    <xf numFmtId="0" fontId="8" fillId="0" borderId="0" xfId="0" applyFont="1" applyBorder="1" applyAlignment="1">
      <alignment horizontal="right" vertical="top" wrapText="1" indent="1"/>
    </xf>
    <xf numFmtId="0" fontId="8" fillId="0" borderId="0" xfId="0" applyFont="1" applyBorder="1" applyAlignment="1">
      <alignment horizontal="center" vertical="top" wrapText="1"/>
    </xf>
    <xf numFmtId="0" fontId="0" fillId="0" borderId="0" xfId="0" applyAlignment="1">
      <alignment vertical="top" wrapText="1"/>
    </xf>
    <xf numFmtId="0" fontId="8" fillId="0" borderId="0" xfId="0" applyFont="1" applyFill="1" applyBorder="1" applyAlignment="1">
      <alignment horizontal="right" vertical="top" wrapText="1"/>
    </xf>
    <xf numFmtId="4" fontId="8" fillId="0" borderId="0" xfId="0" applyNumberFormat="1" applyFont="1" applyFill="1" applyBorder="1" applyAlignment="1">
      <alignment horizontal="right" vertical="top" wrapText="1"/>
    </xf>
    <xf numFmtId="164" fontId="0" fillId="0" borderId="0" xfId="0" applyNumberFormat="1" applyBorder="1"/>
    <xf numFmtId="14" fontId="0" fillId="0" borderId="0" xfId="0" applyNumberFormat="1" applyBorder="1" applyAlignment="1">
      <alignment horizontal="right" indent="1"/>
    </xf>
    <xf numFmtId="14" fontId="0" fillId="0" borderId="0" xfId="0" applyNumberFormat="1" applyBorder="1"/>
    <xf numFmtId="14" fontId="0" fillId="0" borderId="0" xfId="0" applyNumberFormat="1" applyBorder="1" applyAlignment="1">
      <alignment horizontal="right"/>
    </xf>
    <xf numFmtId="0" fontId="9" fillId="0" borderId="0" xfId="0" applyFont="1" applyBorder="1"/>
    <xf numFmtId="0" fontId="0" fillId="0" borderId="0" xfId="0" applyBorder="1" applyAlignment="1">
      <alignment shrinkToFit="1"/>
    </xf>
    <xf numFmtId="0" fontId="10" fillId="0" borderId="0" xfId="0" applyFont="1" applyBorder="1" applyAlignment="1">
      <alignment horizontal="center"/>
    </xf>
    <xf numFmtId="0" fontId="9" fillId="0" borderId="0" xfId="0" applyFont="1" applyBorder="1" applyAlignment="1">
      <alignment horizontal="center"/>
    </xf>
    <xf numFmtId="0" fontId="11" fillId="0" borderId="0" xfId="0" applyFont="1" applyBorder="1" applyAlignment="1">
      <alignment horizontal="center"/>
    </xf>
    <xf numFmtId="0" fontId="0" fillId="0" borderId="0" xfId="0" applyBorder="1" applyAlignment="1">
      <alignment horizontal="center" shrinkToFit="1"/>
    </xf>
    <xf numFmtId="0" fontId="0" fillId="0" borderId="0" xfId="0" applyBorder="1" applyAlignment="1">
      <alignment horizontal="center"/>
    </xf>
    <xf numFmtId="0" fontId="0" fillId="0" borderId="0" xfId="0" applyBorder="1" applyAlignment="1">
      <alignment horizontal="right" shrinkToFit="1"/>
    </xf>
    <xf numFmtId="14" fontId="0" fillId="0" borderId="0" xfId="0" applyNumberFormat="1" applyBorder="1" applyAlignment="1">
      <alignment horizontal="right" shrinkToFit="1"/>
    </xf>
    <xf numFmtId="4" fontId="0" fillId="0" borderId="0" xfId="0" applyNumberFormat="1" applyBorder="1" applyAlignment="1">
      <alignment horizontal="right" shrinkToFit="1"/>
    </xf>
    <xf numFmtId="3" fontId="0" fillId="0" borderId="0" xfId="0" applyNumberFormat="1" applyBorder="1" applyAlignment="1">
      <alignment horizontal="right" shrinkToFit="1"/>
    </xf>
    <xf numFmtId="0" fontId="0" fillId="6" borderId="0" xfId="0" applyFill="1" applyBorder="1"/>
    <xf numFmtId="0" fontId="0" fillId="6" borderId="0" xfId="0" applyFill="1" applyBorder="1" applyAlignment="1">
      <alignment horizontal="right" indent="1"/>
    </xf>
    <xf numFmtId="0" fontId="0" fillId="6" borderId="0" xfId="0" applyFill="1" applyBorder="1" applyAlignment="1">
      <alignment horizontal="center"/>
    </xf>
    <xf numFmtId="4" fontId="0" fillId="6" borderId="0" xfId="0" applyNumberFormat="1" applyFill="1" applyBorder="1"/>
    <xf numFmtId="0" fontId="2" fillId="0" borderId="0" xfId="0" applyFont="1" applyAlignment="1">
      <alignment horizontal="center"/>
    </xf>
    <xf numFmtId="0" fontId="12" fillId="0" borderId="0" xfId="0" applyFont="1" applyBorder="1" applyAlignment="1">
      <alignment horizontal="center"/>
    </xf>
    <xf numFmtId="0" fontId="5" fillId="0" borderId="0" xfId="1" applyAlignment="1" applyProtection="1"/>
    <xf numFmtId="0" fontId="10" fillId="0" borderId="0" xfId="0" applyNumberFormat="1" applyFont="1" applyBorder="1" applyAlignment="1">
      <alignment horizontal="center"/>
    </xf>
    <xf numFmtId="0" fontId="14" fillId="0" borderId="0" xfId="0" applyFont="1" applyBorder="1" applyAlignment="1">
      <alignment horizontal="center"/>
    </xf>
    <xf numFmtId="0" fontId="14" fillId="0" borderId="0" xfId="0" applyNumberFormat="1" applyFont="1" applyBorder="1" applyAlignment="1">
      <alignment horizontal="center"/>
    </xf>
    <xf numFmtId="0" fontId="0" fillId="0" borderId="0" xfId="0" applyNumberFormat="1" applyBorder="1" applyAlignment="1">
      <alignment horizontal="center" shrinkToFit="1"/>
    </xf>
    <xf numFmtId="0" fontId="0" fillId="0" borderId="0" xfId="0" applyNumberFormat="1" applyBorder="1" applyAlignment="1">
      <alignment horizontal="center"/>
    </xf>
    <xf numFmtId="0" fontId="12" fillId="0" borderId="0" xfId="0" applyFont="1" applyBorder="1" applyAlignment="1">
      <alignment horizontal="right" shrinkToFit="1"/>
    </xf>
    <xf numFmtId="0" fontId="9" fillId="0" borderId="0" xfId="0" applyFont="1" applyBorder="1" applyAlignment="1">
      <alignment horizontal="right" shrinkToFit="1"/>
    </xf>
    <xf numFmtId="0" fontId="2" fillId="0" borderId="0" xfId="0" applyNumberFormat="1" applyFont="1" applyBorder="1"/>
    <xf numFmtId="14" fontId="2" fillId="7" borderId="0" xfId="0" quotePrefix="1" applyNumberFormat="1" applyFont="1" applyFill="1" applyBorder="1" applyAlignment="1">
      <alignment horizontal="left" indent="2"/>
    </xf>
    <xf numFmtId="14" fontId="0" fillId="7" borderId="0" xfId="0" applyNumberFormat="1" applyFill="1" applyBorder="1"/>
    <xf numFmtId="14" fontId="0" fillId="7" borderId="0" xfId="0" applyNumberFormat="1" applyFill="1" applyBorder="1" applyAlignment="1">
      <alignment horizontal="right"/>
    </xf>
    <xf numFmtId="0" fontId="13" fillId="7" borderId="0" xfId="0" applyFont="1" applyFill="1" applyBorder="1"/>
    <xf numFmtId="0" fontId="2" fillId="0" borderId="0" xfId="0" applyFont="1" applyAlignment="1">
      <alignment horizontal="right" indent="1"/>
    </xf>
    <xf numFmtId="0" fontId="7" fillId="5" borderId="0" xfId="0" applyFont="1" applyFill="1" applyBorder="1" applyAlignment="1">
      <alignment horizontal="center" vertical="top" wrapText="1"/>
    </xf>
    <xf numFmtId="14" fontId="0" fillId="7" borderId="0" xfId="0" applyNumberFormat="1" applyFill="1" applyAlignment="1">
      <alignment horizontal="left" indent="1"/>
    </xf>
  </cellXfs>
  <cellStyles count="2">
    <cellStyle name="Hiperłącze" xfId="1" builtinId="8"/>
    <cellStyle name="Normalny" xfId="0" builtinId="0"/>
  </cellStyles>
  <dxfs count="59">
    <dxf>
      <numFmt numFmtId="3" formatCode="#,##0"/>
      <alignment horizontal="right" vertical="bottom" textRotation="0" wrapText="0" indent="0" justifyLastLine="0" shrinkToFit="1" readingOrder="0"/>
    </dxf>
    <dxf>
      <numFmt numFmtId="19" formatCode="d/mm/yyyy"/>
      <alignment horizontal="right" vertical="bottom" textRotation="0" wrapText="0" indent="0" justifyLastLine="0" shrinkToFit="1" readingOrder="0"/>
    </dxf>
    <dxf>
      <numFmt numFmtId="4" formatCode="#,##0.00"/>
      <alignment horizontal="right" vertical="bottom" textRotation="0" wrapText="0" indent="0" justifyLastLine="0" shrinkToFit="1" readingOrder="0"/>
    </dxf>
    <dxf>
      <numFmt numFmtId="4" formatCode="#,##0.00"/>
      <alignment horizontal="right" vertical="bottom" textRotation="0" wrapText="0" indent="0" justifyLastLine="0" shrinkToFit="1" readingOrder="0"/>
    </dxf>
    <dxf>
      <numFmt numFmtId="4" formatCode="#,##0.00"/>
      <alignment horizontal="right" vertical="bottom" textRotation="0" wrapText="0" indent="0" justifyLastLine="0" shrinkToFit="1" readingOrder="0"/>
    </dxf>
    <dxf>
      <numFmt numFmtId="4" formatCode="#,##0.00"/>
      <alignment horizontal="right" vertical="bottom" textRotation="0" wrapText="0" indent="0" justifyLastLine="0" shrinkToFit="1" readingOrder="0"/>
    </dxf>
    <dxf>
      <numFmt numFmtId="19" formatCode="d/mm/yyyy"/>
      <alignment horizontal="right" vertical="bottom" textRotation="0" wrapText="0" indent="0" justifyLastLine="0" shrinkToFit="1" readingOrder="0"/>
    </dxf>
    <dxf>
      <numFmt numFmtId="0" formatCode="General"/>
      <alignment horizontal="center" vertical="bottom" textRotation="0" wrapText="0" indent="0" justifyLastLine="0" shrinkToFit="1" readingOrder="0"/>
    </dxf>
    <dxf>
      <alignment horizontal="right" vertical="bottom" textRotation="0" wrapText="0" indent="0" justifyLastLine="0" shrinkToFit="1" readingOrder="0"/>
    </dxf>
    <dxf>
      <alignment horizontal="right" vertical="bottom" textRotation="0" wrapText="0" indent="0" justifyLastLine="0" shrinkToFit="1" readingOrder="0"/>
    </dxf>
    <dxf>
      <alignment horizontal="right" vertical="bottom" textRotation="0" wrapText="0" indent="0" justifyLastLine="0" shrinkToFit="1" readingOrder="0"/>
    </dxf>
    <dxf>
      <alignment horizontal="right" vertical="bottom" textRotation="0" wrapText="0" indent="0" justifyLastLine="0" shrinkToFit="1"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1" readingOrder="0"/>
    </dxf>
    <dxf>
      <numFmt numFmtId="0" formatCode="General"/>
      <alignment horizontal="center" vertical="bottom" textRotation="0" wrapText="0" indent="0" justifyLastLine="0" shrinkToFit="1" readingOrder="0"/>
    </dxf>
    <dxf>
      <alignment horizontal="general" vertical="bottom" textRotation="0" wrapText="0" indent="0" justifyLastLine="0" shrinkToFit="1" readingOrder="0"/>
    </dxf>
    <dxf>
      <alignment horizontal="general" vertical="bottom" textRotation="0" wrapText="0" indent="0" justifyLastLine="0" shrinkToFit="1" readingOrder="0"/>
    </dxf>
    <dxf>
      <alignment horizontal="general" vertical="bottom" textRotation="0" wrapText="0" indent="0" justifyLastLine="0" shrinkToFit="1" readingOrder="0"/>
    </dxf>
    <dxf>
      <numFmt numFmtId="19" formatCode="d/mm/yyyy"/>
      <alignment horizontal="right" vertical="bottom" textRotation="0" wrapText="0" indent="0" justifyLastLine="0" shrinkToFit="0" readingOrder="0"/>
    </dxf>
    <dxf>
      <alignment horizontal="general" vertical="bottom" textRotation="0" wrapText="0" indent="0" justifyLastLine="0" shrinkToFit="1" readingOrder="0"/>
    </dxf>
    <dxf>
      <font>
        <b val="0"/>
        <i val="0"/>
        <strike val="0"/>
        <condense val="0"/>
        <extend val="0"/>
        <outline val="0"/>
        <shadow val="0"/>
        <u val="none"/>
        <vertAlign val="baseline"/>
        <sz val="8"/>
        <color auto="1"/>
        <name val="Courier New"/>
        <scheme val="none"/>
      </font>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8"/>
        <color auto="1"/>
        <name val="Courier New"/>
        <scheme val="none"/>
      </font>
      <alignment horizontal="center" vertical="bottom" textRotation="0" wrapText="0" indent="0" justifyLastLine="0" shrinkToFit="0" readingOrder="0"/>
    </dxf>
    <dxf>
      <font>
        <b val="0"/>
        <i val="0"/>
        <strike val="0"/>
        <condense val="0"/>
        <extend val="0"/>
        <outline val="0"/>
        <shadow val="0"/>
        <u val="none"/>
        <vertAlign val="baseline"/>
        <sz val="8"/>
        <color auto="1"/>
        <name val="Courier New"/>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8"/>
        <color auto="1"/>
        <name val="Courier New"/>
        <scheme val="none"/>
      </font>
      <alignment horizontal="center" vertical="bottom" textRotation="0" wrapText="0" indent="0" justifyLastLine="0" shrinkToFit="0" readingOrder="0"/>
    </dxf>
    <dxf>
      <font>
        <b val="0"/>
        <i val="0"/>
        <strike val="0"/>
        <condense val="0"/>
        <extend val="0"/>
        <outline val="0"/>
        <shadow val="0"/>
        <u val="none"/>
        <vertAlign val="baseline"/>
        <sz val="8"/>
        <color auto="1"/>
        <name val="Courier New"/>
        <scheme val="none"/>
      </font>
      <alignment horizontal="center" vertical="bottom" textRotation="0" wrapText="0" indent="0" justifyLastLine="0" shrinkToFit="0" readingOrder="0"/>
    </dxf>
    <dxf>
      <alignment horizontal="general" vertical="bottom" textRotation="0" wrapText="0" indent="0" justifyLastLine="0" shrinkToFit="1" readingOrder="0"/>
    </dxf>
    <dxf>
      <font>
        <b val="0"/>
        <i val="0"/>
        <strike val="0"/>
        <condense val="0"/>
        <extend val="0"/>
        <outline val="0"/>
        <shadow val="0"/>
        <u val="none"/>
        <vertAlign val="baseline"/>
        <sz val="10"/>
        <color auto="1"/>
        <name val="Courier New"/>
        <scheme val="none"/>
      </font>
    </dxf>
    <dxf>
      <numFmt numFmtId="19" formatCode="d/mm/yyyy"/>
    </dxf>
    <dxf>
      <numFmt numFmtId="19" formatCode="d/mm/yyyy"/>
      <alignment horizontal="right" vertical="bottom" textRotation="0" wrapText="0" indent="0" justifyLastLine="0" shrinkToFit="0" readingOrder="0"/>
    </dxf>
    <dxf>
      <numFmt numFmtId="19" formatCode="d/mm/yyyy"/>
    </dxf>
    <dxf>
      <numFmt numFmtId="19" formatCode="d/mm/yyyy"/>
      <alignment horizontal="right" textRotation="0" relativeIndent="1" justifyLastLine="0" shrinkToFit="0" readingOrder="0"/>
    </dxf>
    <dxf>
      <numFmt numFmtId="0" formatCode="General"/>
    </dxf>
    <dxf>
      <numFmt numFmtId="164" formatCode="#."/>
    </dxf>
    <dxf>
      <border outline="0">
        <left style="dashed">
          <color indexed="64"/>
        </left>
      </border>
    </dxf>
    <dxf>
      <alignment vertical="top" textRotation="0" wrapText="1" indent="0" justifyLastLine="0" shrinkToFit="0" readingOrder="0"/>
    </dxf>
    <dxf>
      <font>
        <condense val="0"/>
        <extend val="0"/>
        <color indexed="9"/>
      </font>
    </dxf>
    <dxf>
      <font>
        <condense val="0"/>
        <extend val="0"/>
        <color indexed="9"/>
      </font>
    </dxf>
    <dxf>
      <font>
        <condense val="0"/>
        <extend val="0"/>
        <color indexed="9"/>
      </font>
    </dxf>
    <dxf>
      <font>
        <condense val="0"/>
        <extend val="0"/>
        <color indexed="9"/>
      </font>
    </dxf>
    <dxf>
      <font>
        <color theme="0" tint="-4.9989318521683403E-2"/>
      </font>
    </dxf>
    <dxf>
      <font>
        <condense val="0"/>
        <extend val="0"/>
        <color indexed="9"/>
      </font>
    </dxf>
    <dxf>
      <fill>
        <patternFill patternType="solid">
          <fgColor theme="5" tint="0.79998168889431442"/>
          <bgColor theme="5" tint="0.79998168889431442"/>
        </patternFill>
      </fill>
    </dxf>
    <dxf>
      <fill>
        <patternFill>
          <bgColor rgb="FFFBE1E2"/>
        </patternFill>
      </fill>
    </dxf>
    <dxf>
      <font>
        <b/>
        <color theme="1"/>
      </font>
    </dxf>
    <dxf>
      <font>
        <b/>
        <color theme="1"/>
      </font>
    </dxf>
    <dxf>
      <font>
        <b/>
        <color theme="1"/>
      </font>
      <border>
        <top style="double">
          <color theme="5"/>
        </top>
      </border>
    </dxf>
    <dxf>
      <font>
        <b/>
        <color theme="0"/>
      </font>
      <fill>
        <patternFill>
          <fgColor rgb="FFD71920"/>
          <bgColor rgb="FFD71920"/>
        </patternFill>
      </fill>
    </dxf>
    <dxf>
      <font>
        <color theme="1"/>
      </font>
      <border>
        <left style="thin">
          <color rgb="FFF7BBBE"/>
        </left>
        <right style="thin">
          <color rgb="FFF7BBBE"/>
        </right>
        <top style="thin">
          <color rgb="FFF7BBBE"/>
        </top>
        <bottom style="thin">
          <color rgb="FFF7BBBE"/>
        </bottom>
        <horizontal style="thin">
          <color theme="5" tint="0.39997558519241921"/>
        </horizontal>
      </border>
    </dxf>
    <dxf>
      <fill>
        <patternFill patternType="solid">
          <fgColor theme="5" tint="0.79998168889431442"/>
          <bgColor theme="5" tint="0.79998168889431442"/>
        </patternFill>
      </fill>
    </dxf>
    <dxf>
      <fill>
        <patternFill>
          <bgColor rgb="FFFBE1E2"/>
        </patternFill>
      </fill>
    </dxf>
    <dxf>
      <font>
        <b/>
        <color theme="1"/>
      </font>
    </dxf>
    <dxf>
      <font>
        <b/>
        <color theme="1"/>
      </font>
    </dxf>
    <dxf>
      <font>
        <b/>
        <color theme="1"/>
      </font>
      <border>
        <top style="double">
          <color theme="5"/>
        </top>
      </border>
    </dxf>
    <dxf>
      <font>
        <b/>
        <color theme="0"/>
      </font>
      <fill>
        <patternFill>
          <fgColor rgb="FFD71920"/>
          <bgColor rgb="FFD71920"/>
        </patternFill>
      </fill>
    </dxf>
    <dxf>
      <font>
        <color theme="1"/>
      </font>
      <border>
        <left style="thin">
          <color rgb="FFF7BBBE"/>
        </left>
        <right style="thin">
          <color rgb="FFF7BBBE"/>
        </right>
        <top style="thin">
          <color rgb="FFF7BBBE"/>
        </top>
        <bottom style="thin">
          <color rgb="FFF7BBBE"/>
        </bottom>
        <horizontal style="thin">
          <color theme="5" tint="0.39997558519241921"/>
        </horizontal>
      </border>
    </dxf>
  </dxfs>
  <tableStyles count="2" defaultTableStyle="TableStyleMedium2" defaultPivotStyle="PivotStyleLight16">
    <tableStyle name="PekaoTFI_DKF" pivot="0" count="7" xr9:uid="{00000000-0011-0000-FFFF-FFFF00000000}">
      <tableStyleElement type="wholeTable" dxfId="58"/>
      <tableStyleElement type="headerRow" dxfId="57"/>
      <tableStyleElement type="totalRow" dxfId="56"/>
      <tableStyleElement type="firstColumn" dxfId="55"/>
      <tableStyleElement type="lastColumn" dxfId="54"/>
      <tableStyleElement type="firstRowStripe" dxfId="53"/>
      <tableStyleElement type="firstColumnStripe" dxfId="52"/>
    </tableStyle>
    <tableStyle name="PekaoTFI_DKF 2" pivot="0" count="7" xr9:uid="{00000000-0011-0000-FFFF-FFFF00000000}">
      <tableStyleElement type="wholeTable" dxfId="51"/>
      <tableStyleElement type="headerRow" dxfId="50"/>
      <tableStyleElement type="totalRow" dxfId="49"/>
      <tableStyleElement type="firstColumn" dxfId="48"/>
      <tableStyleElement type="lastColumn" dxfId="47"/>
      <tableStyleElement type="firstRowStripe" dxfId="46"/>
      <tableStyleElement type="firstColumnStripe" dxfId="4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3286125</xdr:colOff>
      <xdr:row>0</xdr:row>
      <xdr:rowOff>123825</xdr:rowOff>
    </xdr:from>
    <xdr:to>
      <xdr:col>4</xdr:col>
      <xdr:colOff>220504</xdr:colOff>
      <xdr:row>2</xdr:row>
      <xdr:rowOff>203676</xdr:rowOff>
    </xdr:to>
    <xdr:pic>
      <xdr:nvPicPr>
        <xdr:cNvPr id="2" name="Obraz 1">
          <a:extLst>
            <a:ext uri="{FF2B5EF4-FFF2-40B4-BE49-F238E27FC236}">
              <a16:creationId xmlns:a16="http://schemas.microsoft.com/office/drawing/2014/main" id="{29844050-D5BD-4DFA-B302-2204A709725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23825"/>
          <a:ext cx="2668429" cy="4703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Dzialy/FA/InformacjeOFunduszach/Fundusz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Dzialy/FA/InformacjeOFunduszach/Fundusz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e REGON NIP (PUBLIC)"/>
      <sheetName val="Opisy (PUBLIC)"/>
      <sheetName val="Stawki MGM FEE (POUFNE)_OLD"/>
      <sheetName val="REGON NIP (FUNDUSZE LIVE)"/>
      <sheetName val="Numery - trades"/>
      <sheetName val="Summary ID (POUFNE)"/>
      <sheetName val="Stawki mgm fee (POUFNE)"/>
      <sheetName val="MTH-END NAV"/>
      <sheetName val="Dane"/>
      <sheetName val="Zmiany nazw 2018"/>
      <sheetName val="Nazwy 20131128"/>
      <sheetName val="LEI - KDPW list 20171212"/>
      <sheetName val="Dane do zapisów"/>
      <sheetName val="Stawki mgm fee - CTRL"/>
      <sheetName val="20201231 NOWE JU"/>
      <sheetName val="Stawki mgm 20201231"/>
      <sheetName val="20201231 Zmiany mgm fee"/>
      <sheetName val="Lista FI - UKNF 20221014"/>
      <sheetName val="CBL"/>
      <sheetName val="Pekao TFI Funds"/>
      <sheetName val="About registration and comp"/>
      <sheetName val="IKE etc"/>
      <sheetName val="Zestawienie ID_WWW"/>
      <sheetName val="PTFI Contact details"/>
      <sheetName val="Short names"/>
      <sheetName val="JU - kategorie"/>
      <sheetName val="Lista JU"/>
      <sheetName val="Dane do sprawoz"/>
      <sheetName val="KII-Aktualne"/>
      <sheetName val="ISIN"/>
      <sheetName val="WKC, OB"/>
      <sheetName val="ID KNF"/>
      <sheetName val="LEI"/>
      <sheetName val="Rachunki podstawowe"/>
      <sheetName val="Rachunki (Rozliczeniowe w wal)"/>
      <sheetName val="Stawki"/>
      <sheetName val="Numery wycen"/>
      <sheetName val="Stawki-AVS-Publ"/>
      <sheetName val="Publikacje - stawki WZ (ALL)"/>
      <sheetName val="Publikacje - stawki mgm fee"/>
      <sheetName val="Publikacje - stawki per fee"/>
      <sheetName val="Dane funduszy - publikacje"/>
      <sheetName val="Publikacje -ozn_JU_PFS"/>
      <sheetName val="Publikacje-analiza wysył F_kat"/>
      <sheetName val="Publikacje-analiza wys  odb (2)"/>
      <sheetName val="Publikacje-ODBIORCY"/>
      <sheetName val="Pierwsza wycena JU (nowych)"/>
      <sheetName val="Dane funduszy - publikacje (ka)"/>
      <sheetName val="Dane-PUBL_ID"/>
      <sheetName val="Dane funduszy - AVS"/>
      <sheetName val="NAVHST - AVS"/>
      <sheetName val="AVS_Liczba_JU_CI"/>
      <sheetName val="Stawki_mgm_Fee_AVS"/>
      <sheetName val="AVS_Wynagrodzenie - z potrąc JU"/>
      <sheetName val="Dane Opłat - AVS"/>
      <sheetName val="Autoksięgowania AVS"/>
      <sheetName val="Fundusze - parametry strt AVS"/>
      <sheetName val="Daty istotne"/>
      <sheetName val="Informacja o papierach w AVS"/>
      <sheetName val="Kalendarz PL"/>
      <sheetName val="PPK ID, stawki"/>
      <sheetName val="Lista Funduszy ID_WWW"/>
      <sheetName val="JPMAG"/>
      <sheetName val="MarkitWire"/>
      <sheetName val="BLO ID, names"/>
      <sheetName val="Fundusze - klasyfikacja"/>
      <sheetName val="Klasyfikacja funduszy IZFIA"/>
      <sheetName val="Statute"/>
      <sheetName val="Oznaczenia PFS"/>
      <sheetName val="Ozn PFS od 30.12.2020"/>
      <sheetName val="Ozn PFS od 30.12.2020 ABEFI"/>
      <sheetName val="Depozytariusz - umowy"/>
      <sheetName val="IZFiA"/>
      <sheetName val="Daty pocz kon KAT JU"/>
      <sheetName val="NAV"/>
      <sheetName val="Umbrella - Pioneer FIO"/>
      <sheetName val="Metryka funduszu"/>
      <sheetName val="Pioneer Funds params"/>
      <sheetName val="Nazwy - w językach"/>
      <sheetName val="Nazwy w językach (EN,RU)"/>
      <sheetName val="Lista funduszy"/>
      <sheetName val="Zmiany nazw"/>
      <sheetName val="BLO Umbrella funds"/>
      <sheetName val="Pioneer PL Funds - BLO NON LIVE"/>
      <sheetName val="Ozn. NBP"/>
      <sheetName val="FMP DAL ID"/>
      <sheetName val="BMK - Aladdin"/>
      <sheetName val="Publikacje kategoria Jednostki"/>
      <sheetName val="Stawki mgm fee w MFact -CURR"/>
      <sheetName val="Stawki mgm fee w MFact (HST)"/>
      <sheetName val="Stawki OPL MAN - AVS"/>
      <sheetName val="Pliki"/>
      <sheetName val="Słowniki"/>
      <sheetName val="Lista parametrów AVS - Fundusze"/>
      <sheetName val="Zarządzanie- fund"/>
      <sheetName val="PM"/>
      <sheetName val="20080704 zarządzający"/>
      <sheetName val="zarządzający 13.07.2006"/>
      <sheetName val="Zarządzający 03 2006"/>
      <sheetName val="stawki faktyczne mgm fee"/>
      <sheetName val="I 2003"/>
      <sheetName val="Angielskie nazwy"/>
      <sheetName val="Dane IV 2002"/>
      <sheetName val="Dane o funduszach IV 2002"/>
      <sheetName val="Load"/>
      <sheetName val="Info for all V 2003"/>
      <sheetName val="zarządzający - 30.03.2005"/>
      <sheetName val="Zarz 01 07 2003"/>
      <sheetName val="Zarządzający 16.01.2003"/>
      <sheetName val="zarządzający 5.07.2004"/>
      <sheetName val="II 2004"/>
    </sheetNames>
    <sheetDataSet>
      <sheetData sheetId="0">
        <row r="2">
          <cell r="BN2">
            <v>44865</v>
          </cell>
        </row>
        <row r="4">
          <cell r="P4" t="str">
            <v>ozn. DKF</v>
          </cell>
          <cell r="BN4" t="str">
            <v>Ostatnia inf. o NAV [tys. zł]</v>
          </cell>
        </row>
        <row r="5">
          <cell r="P5" t="str">
            <v>1FIRST</v>
          </cell>
          <cell r="BN5">
            <v>545555</v>
          </cell>
        </row>
        <row r="6">
          <cell r="P6" t="str">
            <v>01ZROW</v>
          </cell>
          <cell r="BN6">
            <v>210164</v>
          </cell>
        </row>
        <row r="7">
          <cell r="P7" t="str">
            <v>2BOND</v>
          </cell>
          <cell r="BN7">
            <v>1350559</v>
          </cell>
        </row>
        <row r="8">
          <cell r="P8" t="str">
            <v>7MONEY</v>
          </cell>
          <cell r="BN8">
            <v>2488730</v>
          </cell>
        </row>
        <row r="9">
          <cell r="P9" t="str">
            <v>15PAAS</v>
          </cell>
          <cell r="BN9">
            <v>438414</v>
          </cell>
        </row>
        <row r="10">
          <cell r="P10" t="str">
            <v>29PDS</v>
          </cell>
          <cell r="BN10">
            <v>212056</v>
          </cell>
        </row>
        <row r="11">
          <cell r="P11" t="str">
            <v>71PSI</v>
          </cell>
          <cell r="BN11">
            <v>43518</v>
          </cell>
        </row>
        <row r="12">
          <cell r="P12" t="str">
            <v>72PODA2</v>
          </cell>
          <cell r="BN12">
            <v>502499</v>
          </cell>
        </row>
        <row r="13">
          <cell r="P13" t="str">
            <v>73PPP</v>
          </cell>
          <cell r="BN13">
            <v>1760342</v>
          </cell>
        </row>
        <row r="14">
          <cell r="P14" t="str">
            <v>74PMT</v>
          </cell>
          <cell r="BN14">
            <v>93599</v>
          </cell>
        </row>
        <row r="15">
          <cell r="P15" t="str">
            <v>31CHINA</v>
          </cell>
          <cell r="BN15">
            <v>119452</v>
          </cell>
        </row>
        <row r="16">
          <cell r="P16" t="str">
            <v>34PFE</v>
          </cell>
          <cell r="BN16">
            <v>19142</v>
          </cell>
        </row>
        <row r="17">
          <cell r="P17" t="str">
            <v>35SMD</v>
          </cell>
          <cell r="BN17">
            <v>73075</v>
          </cell>
        </row>
        <row r="18">
          <cell r="P18" t="str">
            <v>36PEM</v>
          </cell>
          <cell r="BN18">
            <v>104847</v>
          </cell>
        </row>
        <row r="19">
          <cell r="P19" t="str">
            <v>38SB</v>
          </cell>
          <cell r="BN19">
            <v>382436</v>
          </cell>
        </row>
        <row r="20">
          <cell r="P20" t="str">
            <v>39PDUS</v>
          </cell>
          <cell r="BN20">
            <v>76458</v>
          </cell>
        </row>
        <row r="21">
          <cell r="P21" t="str">
            <v>43PRE</v>
          </cell>
          <cell r="BN21">
            <v>123688</v>
          </cell>
        </row>
        <row r="22">
          <cell r="P22" t="str">
            <v>44CASH</v>
          </cell>
          <cell r="BN22">
            <v>3200045</v>
          </cell>
        </row>
        <row r="23">
          <cell r="P23" t="str">
            <v>46POID</v>
          </cell>
          <cell r="BN23">
            <v>123747</v>
          </cell>
        </row>
        <row r="24">
          <cell r="P24" t="str">
            <v>48DVD</v>
          </cell>
          <cell r="BN24">
            <v>88846</v>
          </cell>
        </row>
        <row r="25">
          <cell r="P25" t="str">
            <v>49PAASZ</v>
          </cell>
          <cell r="BN25">
            <v>99111</v>
          </cell>
        </row>
        <row r="26">
          <cell r="P26" t="str">
            <v>75POS</v>
          </cell>
          <cell r="BN26">
            <v>1252629</v>
          </cell>
        </row>
        <row r="27">
          <cell r="P27" t="str">
            <v>76PB15HY</v>
          </cell>
          <cell r="BN27">
            <v>30424</v>
          </cell>
        </row>
        <row r="28">
          <cell r="P28" t="str">
            <v>77EKO</v>
          </cell>
          <cell r="BN28">
            <v>33482</v>
          </cell>
        </row>
        <row r="29">
          <cell r="P29" t="str">
            <v>91PADAR</v>
          </cell>
          <cell r="BN29">
            <v>28808</v>
          </cell>
        </row>
        <row r="30">
          <cell r="P30" t="str">
            <v>16PEI</v>
          </cell>
          <cell r="BN30">
            <v>409715</v>
          </cell>
        </row>
        <row r="31">
          <cell r="P31" t="str">
            <v>54FSFF</v>
          </cell>
          <cell r="BN31">
            <v>156257</v>
          </cell>
        </row>
        <row r="32">
          <cell r="P32" t="str">
            <v>55PSGK</v>
          </cell>
          <cell r="BN32">
            <v>306553</v>
          </cell>
        </row>
        <row r="33">
          <cell r="P33" t="str">
            <v>56PSGD</v>
          </cell>
          <cell r="BN33">
            <v>41555</v>
          </cell>
        </row>
        <row r="34">
          <cell r="P34" t="str">
            <v>5AMER</v>
          </cell>
          <cell r="BN34">
            <v>370944</v>
          </cell>
        </row>
        <row r="35">
          <cell r="P35" t="str">
            <v>9OBUSPLU</v>
          </cell>
          <cell r="BN35">
            <v>1023575</v>
          </cell>
        </row>
        <row r="36">
          <cell r="P36" t="str">
            <v>12OBEUPL</v>
          </cell>
          <cell r="BN36">
            <v>139159</v>
          </cell>
        </row>
        <row r="37">
          <cell r="P37" t="str">
            <v>20AKEU</v>
          </cell>
          <cell r="BN37">
            <v>227172</v>
          </cell>
        </row>
        <row r="38">
          <cell r="P38" t="str">
            <v>27ZRUS</v>
          </cell>
          <cell r="BN38">
            <v>213906</v>
          </cell>
        </row>
        <row r="39">
          <cell r="P39" t="str">
            <v>025PPK</v>
          </cell>
          <cell r="BN39">
            <v>59931</v>
          </cell>
        </row>
        <row r="40">
          <cell r="P40" t="str">
            <v>020PPK</v>
          </cell>
          <cell r="BN40">
            <v>1747</v>
          </cell>
        </row>
        <row r="41">
          <cell r="P41" t="str">
            <v>030PPK</v>
          </cell>
          <cell r="BN41">
            <v>85391</v>
          </cell>
        </row>
        <row r="42">
          <cell r="P42" t="str">
            <v>035PPK</v>
          </cell>
          <cell r="BN42">
            <v>108317</v>
          </cell>
        </row>
        <row r="43">
          <cell r="P43" t="str">
            <v>040PPK</v>
          </cell>
          <cell r="BN43">
            <v>97925</v>
          </cell>
        </row>
        <row r="44">
          <cell r="P44" t="str">
            <v>045PPK</v>
          </cell>
          <cell r="BN44">
            <v>72049</v>
          </cell>
        </row>
        <row r="45">
          <cell r="P45" t="str">
            <v>050PPK</v>
          </cell>
          <cell r="BN45">
            <v>44236</v>
          </cell>
        </row>
        <row r="46">
          <cell r="P46" t="str">
            <v>055PPK</v>
          </cell>
          <cell r="BN46">
            <v>23658</v>
          </cell>
        </row>
        <row r="47">
          <cell r="P47" t="str">
            <v>060PPK</v>
          </cell>
          <cell r="BN47">
            <v>7100</v>
          </cell>
        </row>
        <row r="48">
          <cell r="P48" t="str">
            <v>065PPK</v>
          </cell>
          <cell r="BN48">
            <v>420</v>
          </cell>
        </row>
        <row r="49">
          <cell r="P49" t="str">
            <v>14PODA</v>
          </cell>
          <cell r="BN49">
            <v>447052</v>
          </cell>
        </row>
        <row r="50">
          <cell r="P50" t="str">
            <v>84FIZP1</v>
          </cell>
          <cell r="BN50">
            <v>100</v>
          </cell>
        </row>
        <row r="51">
          <cell r="P51" t="str">
            <v>3AGGR</v>
          </cell>
          <cell r="BN51" t="str">
            <v/>
          </cell>
        </row>
      </sheetData>
      <sheetData sheetId="1"/>
      <sheetData sheetId="2"/>
      <sheetData sheetId="3"/>
      <sheetData sheetId="4"/>
      <sheetData sheetId="5"/>
      <sheetData sheetId="6"/>
      <sheetData sheetId="7"/>
      <sheetData sheetId="8">
        <row r="2">
          <cell r="T2" t="str">
            <v>US NAME</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e REGON NIP (PUBLIC)"/>
      <sheetName val="Opisy (PUBLIC)"/>
      <sheetName val="Stawki MGM FEE (POUFNE)_OLD"/>
      <sheetName val="REGON NIP (FUNDUSZE LIVE)"/>
      <sheetName val="Numery - trades"/>
      <sheetName val="Summary ID, stawki (POUFNE)"/>
      <sheetName val="Stawki mgm fee (POUFNE)"/>
      <sheetName val="MTH-END NAV"/>
      <sheetName val="Dane"/>
      <sheetName val="Zmiany nazw 2018"/>
      <sheetName val="Nazwy 20131128"/>
      <sheetName val="LEI - KDPW list 20171212"/>
      <sheetName val="Dane do zapisów"/>
      <sheetName val="Stawki mgm fee - CTRL"/>
      <sheetName val="20201231 NOWE JU"/>
      <sheetName val="Stawki mgm 20201231"/>
      <sheetName val="20201231 Zmiany mgm fee"/>
      <sheetName val="CBL"/>
      <sheetName val="Pekao TFI Funds"/>
      <sheetName val="About registration and comp"/>
      <sheetName val="IKE etc"/>
      <sheetName val="Zestawienie ID_WWW"/>
      <sheetName val="KII"/>
      <sheetName val="PTFI Contact details"/>
      <sheetName val="Short names"/>
      <sheetName val="JU - kategorie"/>
      <sheetName val="Lista JU"/>
      <sheetName val="Dane do sprawoz"/>
      <sheetName val="ISIN"/>
      <sheetName val="WKC, OB"/>
      <sheetName val="ID KNF"/>
      <sheetName val="LEI"/>
      <sheetName val="Rachunki podstawowe"/>
      <sheetName val="Rachunki (Rozliczeniowe w wal)"/>
      <sheetName val="Stawki"/>
      <sheetName val="Numery wycen"/>
      <sheetName val="Stawki-AVS-Publ"/>
      <sheetName val="Publikacje - stawki WZ (ALL)"/>
      <sheetName val="Publikacje - stawki mgm fee"/>
      <sheetName val="Publikacje - stawki per fee"/>
      <sheetName val="Dane funduszy - publikacje"/>
      <sheetName val="Publikacje -ozn_JU_PFS"/>
      <sheetName val="Publikacje-analiza wysył F_kat"/>
      <sheetName val="Publikacje-analiza wys  odb (2)"/>
      <sheetName val="Publikacje-ODBIORCY"/>
      <sheetName val="Pierwsza wycena JU (nowych)"/>
      <sheetName val="Dane funduszy - publikacje (ka)"/>
      <sheetName val="Dane-PUBL_ID"/>
      <sheetName val="Dane funduszy - AVS"/>
      <sheetName val="NAVHST - AVS"/>
      <sheetName val="AVS_Liczba_JU_CI"/>
      <sheetName val="Stawki_mgm_Fee_AVS"/>
      <sheetName val="AVS_Wynagrodzenie - z potrąc JU"/>
      <sheetName val="Dane Opłat - AVS"/>
      <sheetName val="Autoksięgowania AVS"/>
      <sheetName val="Fundusze - parametry strt AVS"/>
      <sheetName val="Daty istotne"/>
      <sheetName val="Informacja o papierach w AVS"/>
      <sheetName val="Kalendarz PL"/>
      <sheetName val="PPK ID, stawki"/>
      <sheetName val="Lista Funduszy ID_WWW"/>
      <sheetName val="JPMAG"/>
      <sheetName val="MarkitWire"/>
      <sheetName val="BLO ID, names"/>
      <sheetName val="Fundusze - klasyfikacja"/>
      <sheetName val="Klasyfikacja funduszy IZFIA"/>
      <sheetName val="Statute"/>
      <sheetName val="Oznaczenia PFS"/>
      <sheetName val="Ozn PFS od 30.12.2020"/>
      <sheetName val="Ozn PFS od 30.12.2020 ABEFI"/>
      <sheetName val="Depozytariusz - umowy"/>
      <sheetName val="IZFiA"/>
      <sheetName val="Daty pocz kon KAT JU"/>
      <sheetName val="NAV"/>
      <sheetName val="Umbrella - Pioneer FIO"/>
      <sheetName val="Metryka funduszu"/>
      <sheetName val="Pioneer Funds params"/>
      <sheetName val="Nazwy - w językach"/>
      <sheetName val="Nazwy w językach (EN,RU)"/>
      <sheetName val="Lista funduszy"/>
      <sheetName val="Zmiany nazw"/>
      <sheetName val="BLO Umbrella funds"/>
      <sheetName val="Pioneer PL Funds - BLO NON LIVE"/>
      <sheetName val="Ozn. NBP"/>
      <sheetName val="FMP DAL ID"/>
      <sheetName val="BMK - Aladdin"/>
      <sheetName val="Publikacje kategoria Jednostki"/>
      <sheetName val="Stawki mgm fee w MFact -CURR"/>
      <sheetName val="Stawki mgm fee w MFact (HST)"/>
      <sheetName val="Stawki OPL MAN - AVS"/>
      <sheetName val="Pliki"/>
      <sheetName val="Lista parametrów AVS - Fundusze"/>
      <sheetName val="Zarządzanie- fund"/>
      <sheetName val="PM"/>
      <sheetName val="20080704 zarządzający"/>
      <sheetName val="zarządzający 13.07.2006"/>
      <sheetName val="Zarządzający 03 2006"/>
      <sheetName val="stawki faktyczne mgm fee"/>
      <sheetName val="I 2003"/>
      <sheetName val="Angielskie nazwy"/>
      <sheetName val="Dane IV 2002"/>
      <sheetName val="Dane o funduszach IV 2002"/>
      <sheetName val="Load"/>
      <sheetName val="Info for all V 2003"/>
      <sheetName val="zarządzający - 30.03.2005"/>
      <sheetName val="Zarz 01 07 2003"/>
      <sheetName val="Zarządzający 16.01.2003"/>
      <sheetName val="zarządzający 5.07.2004"/>
      <sheetName val="II 20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5292AD7-4F0B-464F-86FD-E1952A214EAE}" name="Tab_Public" displayName="Tab_Public" ref="C4:AQ50" totalsRowShown="0" headerRowDxfId="38" tableBorderDxfId="37">
  <autoFilter ref="C4:AQ50" xr:uid="{00000000-0009-0000-0100-000010000000}"/>
  <tableColumns count="41">
    <tableColumn id="1" xr3:uid="{38E94EB4-3206-4409-82D7-D9775537EACD}" name="lp." dataDxfId="36">
      <calculatedColumnFormula>IF(AND(OR(VALUE(SUM(Tab_Public[[#This Row],[data rejestracji]]))&lt;&gt;0,VALUE(SUM(Tab_Public[[#This Row],[data pierwszej wyceny]]))&lt;&gt;0),AND(Tab_Public[[#This Row],[wyrejestrowanie]]="",Tab_Public[[#This Row],[ost wycena]]="")),MAX(C$3:C4)+1,"")</calculatedColumnFormula>
    </tableColumn>
    <tableColumn id="2" xr3:uid="{DF1911E4-D5A7-4FA1-A886-579D2DA68785}" name="Nazwa funduszu" dataDxfId="35"/>
    <tableColumn id="3" xr3:uid="{34A45CDF-472B-4920-8239-1E24ACEE2AEC}" name="data pierwszej wyceny" dataDxfId="34"/>
    <tableColumn id="4" xr3:uid="{4482537C-A244-451D-8B7E-98F3C5D36FBC}" name="data rejestracji" dataDxfId="33"/>
    <tableColumn id="5" xr3:uid="{FBD277C5-3121-4C13-8539-B2C11751F6B1}" name="ost wycena" dataDxfId="32"/>
    <tableColumn id="6" xr3:uid="{C5781F36-1171-4A92-922F-E8A42091B205}" name="wyrejestrowanie" dataDxfId="31"/>
    <tableColumn id="7" xr3:uid="{A4449FF0-A310-408C-B697-EA123BC04B8B}" name="kod ISIN Ju kat. A" dataDxfId="30"/>
    <tableColumn id="8" xr3:uid="{D57E40EE-9E97-4608-97C3-3FD7E8AD4A50}" name="Rfi" dataDxfId="29"/>
    <tableColumn id="9" xr3:uid="{C2A2082B-CD21-4FDC-BB14-20CA14258219}" name="NIP"/>
    <tableColumn id="10" xr3:uid="{BEEAA3BD-FF68-4AB6-A193-ED779CB31369}" name="REGON" dataDxfId="28"/>
    <tableColumn id="65" xr3:uid="{57D84470-1B43-4F8F-9CE5-B25FB8F6B99B}" name="EMIR - LEI / KEI" dataDxfId="27"/>
    <tableColumn id="66" xr3:uid="{4110C0FD-551B-4B41-94ED-70658EDAE94F}" name="numer krajowy (KNF)" dataDxfId="26"/>
    <tableColumn id="61" xr3:uid="{A343F59A-F0E0-4FEB-AD48-8553AE1FB09F}" name="ozn. w Bloombergu" dataDxfId="25"/>
    <tableColumn id="11" xr3:uid="{1E216275-DF43-4BFC-A4D3-B26E2F1E18A8}" name="ozn. DKF" dataDxfId="24"/>
    <tableColumn id="12" xr3:uid="{52BE5F29-0FA7-40F1-B990-2F0DD471403E}" name="IZFiA - ozn." dataDxfId="23"/>
    <tableColumn id="13" xr3:uid="{1A6ED039-D815-4385-8D8F-0FF2A8E64420}" name="Kolumna2" dataDxfId="22"/>
    <tableColumn id="48" xr3:uid="{3CCD1630-648D-43BF-99F0-39BDFA5F6DC3}" name="ozn. Morningstar" dataDxfId="21"/>
    <tableColumn id="14" xr3:uid="{486E7270-DD83-4907-857B-DEE671DE8DB1}" name="Kolumna3" dataDxfId="20"/>
    <tableColumn id="15" xr3:uid="{F8C1EF92-053F-4D96-A71E-8B40D65198AE}" name="nazwa angielska"/>
    <tableColumn id="16" xr3:uid="{71632DD4-C9E0-4571-9CE5-3F16AA6BC3EA}" name="Opis w Bloombergu (ang)"/>
    <tableColumn id="17" xr3:uid="{D704D596-707D-4734-9C44-68B80BBCE7F9}" name="."/>
    <tableColumn id="20" xr3:uid="{FE780B7A-09CE-45DC-963F-09EAA6E0B552}" name="Depozytariusz" dataDxfId="19"/>
    <tableColumn id="21" xr3:uid="{A897412E-81E5-44FE-BE08-AD20FF7E4A80}" name="decyzja / zgoda KNF" dataDxfId="18"/>
    <tableColumn id="22" xr3:uid="{BBF862D3-2B1A-469C-AEFC-0ED4562CC855}" name="ozn decyzji KNF" dataDxfId="17"/>
    <tableColumn id="24" xr3:uid="{012233E8-61A8-4C39-885B-2E00ACCC4B71}" name="subfundusz" dataDxfId="16"/>
    <tableColumn id="25" xr3:uid="{A03818FE-4DEF-4043-A589-450597A74368}" name="fundusz" dataDxfId="15"/>
    <tableColumn id="56" xr3:uid="{C66E7787-FAC6-4395-90CB-612E2A24E138}" name="PW" dataDxfId="14"/>
    <tableColumn id="57" xr3:uid="{D96D1789-DFE9-4228-805C-690BE51530F7}" name="CIS" dataDxfId="13"/>
    <tableColumn id="26" xr3:uid="{88D8F129-C851-4C16-845D-4C21451508F2}" name="zbywane JU" dataDxfId="12"/>
    <tableColumn id="27" xr3:uid="{AC776612-6ECC-411E-A90C-455706D505C7}" name="typ funduszu" dataDxfId="11"/>
    <tableColumn id="18" xr3:uid="{8E809AC7-B04B-46CA-9AA4-5FF958994928}" name="SUBFUND" dataDxfId="10"/>
    <tableColumn id="19" xr3:uid="{F9C4503E-22B5-4D33-8BDD-7F5B6542628E}" name="EMIR FC" dataDxfId="9"/>
    <tableColumn id="23" xr3:uid="{8AEC5D6E-6E03-41E9-AB23-15B83C0D1915}" name="EMIR type" dataDxfId="8"/>
    <tableColumn id="70" xr3:uid="{022E2DAF-19E9-478C-9E07-F4DB70320EDD}" name="US GIIN" dataDxfId="7"/>
    <tableColumn id="63" xr3:uid="{4FF7C4CB-A082-4DA3-BEBB-0628B72744E4}" name="data pierwszej wyceny2" dataDxfId="6"/>
    <tableColumn id="58" xr3:uid="{B7790FAF-34D7-4CF8-803A-7B13A8993C06}" name="Wart. pierwszej wyceny" dataDxfId="5"/>
    <tableColumn id="64" xr3:uid="{BAB6C265-B4C9-4CD8-A043-B0B87D180291}" name="data pierwszej wyceny nie-zł " dataDxfId="4"/>
    <tableColumn id="60" xr3:uid="{25A5A142-7598-4F8E-86C1-A00AA73E84DF}" name="piewsza wycena w wal. obcej" dataDxfId="3"/>
    <tableColumn id="62" xr3:uid="{8E585316-5C4A-4883-B94B-7C07E76C0F7E}" name="2. waluta" dataDxfId="2"/>
    <tableColumn id="59" xr3:uid="{F7D51751-D1B9-4058-802A-8E339417959E}" name="…" dataDxfId="1"/>
    <tableColumn id="44" xr3:uid="{B9D04126-9B5E-4E20-B36D-065140D63BF3}" name="Ostatnia inf. o NAV [tys. zł]" dataDxfId="0">
      <calculatedColumnFormula>INDEX('[2]Dane REGON NIP (PUBLIC)'!$BN$4:$BN$51,MATCH(Tab_Public[[#This Row],[ozn. DKF]],'[2]Dane REGON NIP (PUBLIC)'!$P$4:$P$51,0),1)</calculatedColumnFormula>
    </tableColumn>
  </tableColumns>
  <tableStyleInfo name="PekaoTFI_DKF"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ekaotfi.pl/dokumenty/archiwum?open-tab=2" TargetMode="External"/><Relationship Id="rId1" Type="http://schemas.openxmlformats.org/officeDocument/2006/relationships/hyperlink" Target="https://www.knf.gov.pl/podmioty/wyszukiwarka_podmiotow"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98BBB-03DE-44F4-B8E6-02565F87F90D}">
  <sheetPr>
    <tabColor rgb="FF006699"/>
    <pageSetUpPr fitToPage="1"/>
  </sheetPr>
  <dimension ref="A1:CO54"/>
  <sheetViews>
    <sheetView tabSelected="1" zoomScaleNormal="100" workbookViewId="0">
      <pane xSplit="4" ySplit="4" topLeftCell="E5" activePane="bottomRight" state="frozen"/>
      <selection activeCell="B1" sqref="B1"/>
      <selection pane="topRight" activeCell="E1" sqref="E1"/>
      <selection pane="bottomLeft" activeCell="B5" sqref="B5"/>
      <selection pane="bottomRight" activeCell="D5" sqref="D5"/>
    </sheetView>
  </sheetViews>
  <sheetFormatPr defaultColWidth="0" defaultRowHeight="12.75" outlineLevelCol="1" x14ac:dyDescent="0.2"/>
  <cols>
    <col min="1" max="1" width="4.42578125" style="1" hidden="1" customWidth="1" outlineLevel="1"/>
    <col min="2" max="2" width="1.42578125" style="1" customWidth="1" collapsed="1"/>
    <col min="3" max="3" width="5" style="1" customWidth="1"/>
    <col min="4" max="4" width="86" customWidth="1"/>
    <col min="5" max="5" width="15.140625" customWidth="1"/>
    <col min="6" max="6" width="15.42578125" hidden="1" customWidth="1" outlineLevel="1"/>
    <col min="7" max="7" width="12.42578125" hidden="1" customWidth="1" outlineLevel="1"/>
    <col min="8" max="8" width="13.5703125" hidden="1" customWidth="1" outlineLevel="1"/>
    <col min="9" max="9" width="17.140625" customWidth="1" collapsed="1"/>
    <col min="10" max="10" width="8.42578125" customWidth="1"/>
    <col min="11" max="11" width="13.28515625" customWidth="1"/>
    <col min="12" max="12" width="13.7109375" customWidth="1"/>
    <col min="13" max="13" width="26.28515625" customWidth="1"/>
    <col min="14" max="14" width="13.7109375" customWidth="1"/>
    <col min="15" max="15" width="17" customWidth="1"/>
    <col min="16" max="16" width="10" customWidth="1"/>
    <col min="17" max="17" width="11.7109375" customWidth="1"/>
    <col min="19" max="19" width="9.85546875" customWidth="1"/>
    <col min="21" max="22" width="65.5703125" customWidth="1"/>
    <col min="23" max="23" width="12.28515625" customWidth="1"/>
    <col min="24" max="24" width="30.28515625" hidden="1" customWidth="1" outlineLevel="1"/>
    <col min="25" max="25" width="17.28515625" hidden="1" customWidth="1" outlineLevel="1"/>
    <col min="26" max="26" width="31.85546875" hidden="1" customWidth="1" outlineLevel="1"/>
    <col min="27" max="27" width="35.5703125" customWidth="1" collapsed="1"/>
    <col min="28" max="28" width="48.5703125" customWidth="1"/>
    <col min="29" max="30" width="7.7109375" style="6" customWidth="1"/>
    <col min="31" max="31" width="12.140625" style="6" customWidth="1"/>
    <col min="32" max="35" width="9.5703125" style="6" customWidth="1"/>
    <col min="36" max="36" width="16.5703125" customWidth="1"/>
    <col min="37" max="37" width="19" customWidth="1"/>
    <col min="38" max="39" width="12.140625" customWidth="1"/>
    <col min="40" max="41" width="12.140625" style="7" customWidth="1"/>
    <col min="42" max="42" width="4.140625" style="7" customWidth="1"/>
    <col min="43" max="43" width="17.7109375" style="7" customWidth="1"/>
    <col min="44" max="44" width="10.7109375" hidden="1" customWidth="1" outlineLevel="1"/>
    <col min="45" max="45" width="3.28515625" customWidth="1" collapsed="1"/>
    <col min="46" max="53" width="9.140625" hidden="1" customWidth="1"/>
    <col min="54" max="57" width="0" hidden="1" customWidth="1"/>
    <col min="58" max="65" width="9.140625" hidden="1" customWidth="1"/>
    <col min="66" max="77" width="0" hidden="1" customWidth="1"/>
    <col min="78" max="81" width="9.140625" hidden="1" customWidth="1"/>
    <col min="82" max="93" width="0" hidden="1" customWidth="1"/>
    <col min="94" max="16384" width="9.140625" hidden="1"/>
  </cols>
  <sheetData>
    <row r="1" spans="1:44" ht="18" x14ac:dyDescent="0.25">
      <c r="D1" s="2" t="s">
        <v>0</v>
      </c>
      <c r="E1" s="2"/>
      <c r="F1" s="2"/>
      <c r="G1" s="2"/>
      <c r="H1" s="2"/>
      <c r="I1" s="59" t="s">
        <v>590</v>
      </c>
      <c r="J1" s="61">
        <v>44869</v>
      </c>
      <c r="K1" s="61"/>
      <c r="L1" s="3" t="s">
        <v>1</v>
      </c>
      <c r="M1" s="4" t="s">
        <v>65</v>
      </c>
      <c r="N1" s="5" t="s">
        <v>66</v>
      </c>
      <c r="O1" t="s">
        <v>2</v>
      </c>
      <c r="AQ1" s="46" t="s">
        <v>579</v>
      </c>
    </row>
    <row r="2" spans="1:44" x14ac:dyDescent="0.2">
      <c r="N2" s="46" t="s">
        <v>580</v>
      </c>
      <c r="AG2"/>
      <c r="AH2" s="3" t="s">
        <v>569</v>
      </c>
      <c r="AI2" s="44" t="s">
        <v>570</v>
      </c>
      <c r="AQ2" s="8">
        <f ca="1">+'[1]Dane REGON NIP (PUBLIC)'!$BN$2</f>
        <v>44865</v>
      </c>
    </row>
    <row r="3" spans="1:44" s="14" customFormat="1" ht="21" x14ac:dyDescent="0.2">
      <c r="A3" s="9" t="s">
        <v>3</v>
      </c>
      <c r="B3" s="9"/>
      <c r="C3" s="10"/>
      <c r="D3" s="11" t="s">
        <v>4</v>
      </c>
      <c r="E3" s="12" t="s">
        <v>5</v>
      </c>
      <c r="F3" s="12" t="s">
        <v>6</v>
      </c>
      <c r="G3" s="12" t="s">
        <v>7</v>
      </c>
      <c r="H3" s="12" t="s">
        <v>8</v>
      </c>
      <c r="I3" s="13" t="s">
        <v>68</v>
      </c>
      <c r="J3" s="13" t="s">
        <v>9</v>
      </c>
      <c r="K3" s="13" t="s">
        <v>10</v>
      </c>
      <c r="L3" s="13" t="s">
        <v>11</v>
      </c>
      <c r="M3" s="13" t="s">
        <v>67</v>
      </c>
      <c r="N3" s="13" t="s">
        <v>12</v>
      </c>
      <c r="O3" s="12" t="s">
        <v>13</v>
      </c>
      <c r="P3" s="12" t="s">
        <v>14</v>
      </c>
      <c r="Q3" s="12" t="s">
        <v>15</v>
      </c>
      <c r="S3" s="12" t="s">
        <v>16</v>
      </c>
      <c r="U3" s="10" t="s">
        <v>69</v>
      </c>
      <c r="V3" s="10" t="s">
        <v>17</v>
      </c>
      <c r="W3" s="9"/>
      <c r="X3" s="10" t="s">
        <v>18</v>
      </c>
      <c r="Y3" s="10" t="s">
        <v>578</v>
      </c>
      <c r="Z3" s="10"/>
      <c r="AA3" s="10"/>
      <c r="AB3" s="10"/>
      <c r="AC3" s="60" t="s">
        <v>19</v>
      </c>
      <c r="AD3" s="60"/>
      <c r="AE3" s="10" t="s">
        <v>20</v>
      </c>
      <c r="AF3" s="10" t="s">
        <v>21</v>
      </c>
      <c r="AG3" s="13"/>
      <c r="AH3" s="13" t="s">
        <v>571</v>
      </c>
      <c r="AI3" s="13" t="s">
        <v>572</v>
      </c>
      <c r="AK3" s="15" t="s">
        <v>22</v>
      </c>
      <c r="AL3" s="16" t="s">
        <v>22</v>
      </c>
      <c r="AM3" s="16" t="s">
        <v>23</v>
      </c>
      <c r="AN3" s="16" t="s">
        <v>24</v>
      </c>
      <c r="AO3" s="16" t="s">
        <v>25</v>
      </c>
      <c r="AQ3" s="15" t="s">
        <v>26</v>
      </c>
      <c r="AR3" s="9"/>
    </row>
    <row r="4" spans="1:44" s="22" customFormat="1" ht="44.25" customHeight="1" x14ac:dyDescent="0.2">
      <c r="A4" s="17"/>
      <c r="B4" s="17"/>
      <c r="C4" s="18" t="s">
        <v>27</v>
      </c>
      <c r="D4" s="19" t="s">
        <v>28</v>
      </c>
      <c r="E4" s="20" t="s">
        <v>29</v>
      </c>
      <c r="F4" s="18" t="s">
        <v>30</v>
      </c>
      <c r="G4" s="18" t="s">
        <v>31</v>
      </c>
      <c r="H4" s="18" t="s">
        <v>32</v>
      </c>
      <c r="I4" s="18" t="s">
        <v>33</v>
      </c>
      <c r="J4" s="21" t="s">
        <v>34</v>
      </c>
      <c r="K4" s="21" t="s">
        <v>35</v>
      </c>
      <c r="L4" s="21" t="s">
        <v>36</v>
      </c>
      <c r="M4" s="18" t="s">
        <v>37</v>
      </c>
      <c r="N4" s="21" t="s">
        <v>38</v>
      </c>
      <c r="O4" s="18" t="s">
        <v>39</v>
      </c>
      <c r="P4" s="18" t="s">
        <v>40</v>
      </c>
      <c r="Q4" s="18" t="s">
        <v>41</v>
      </c>
      <c r="R4" s="22" t="s">
        <v>42</v>
      </c>
      <c r="S4" s="18" t="s">
        <v>43</v>
      </c>
      <c r="T4" s="22" t="s">
        <v>44</v>
      </c>
      <c r="U4" s="19" t="s">
        <v>45</v>
      </c>
      <c r="V4" s="19" t="s">
        <v>46</v>
      </c>
      <c r="W4" s="17" t="s">
        <v>47</v>
      </c>
      <c r="X4" s="19" t="s">
        <v>48</v>
      </c>
      <c r="Y4" s="18" t="s">
        <v>49</v>
      </c>
      <c r="Z4" s="19" t="s">
        <v>50</v>
      </c>
      <c r="AA4" s="19" t="s">
        <v>51</v>
      </c>
      <c r="AB4" s="19" t="s">
        <v>52</v>
      </c>
      <c r="AC4" s="21" t="s">
        <v>53</v>
      </c>
      <c r="AD4" s="21" t="s">
        <v>54</v>
      </c>
      <c r="AE4" s="19" t="s">
        <v>55</v>
      </c>
      <c r="AF4" s="19" t="s">
        <v>56</v>
      </c>
      <c r="AG4" s="18" t="s">
        <v>573</v>
      </c>
      <c r="AH4" s="21" t="s">
        <v>571</v>
      </c>
      <c r="AI4" s="21" t="s">
        <v>574</v>
      </c>
      <c r="AJ4" s="21" t="s">
        <v>57</v>
      </c>
      <c r="AK4" s="23" t="s">
        <v>58</v>
      </c>
      <c r="AL4" s="24" t="s">
        <v>59</v>
      </c>
      <c r="AM4" s="24" t="s">
        <v>60</v>
      </c>
      <c r="AN4" s="24" t="s">
        <v>61</v>
      </c>
      <c r="AO4" s="24" t="s">
        <v>62</v>
      </c>
      <c r="AP4" s="22" t="s">
        <v>64</v>
      </c>
      <c r="AQ4" s="23" t="s">
        <v>63</v>
      </c>
    </row>
    <row r="5" spans="1:44" s="1" customFormat="1" ht="13.5" customHeight="1" x14ac:dyDescent="0.25">
      <c r="A5" s="1">
        <v>1</v>
      </c>
      <c r="C5" s="25">
        <f ca="1">IF(AND(OR(VALUE(SUM(Tab_Public[[#This Row],[data rejestracji]]))&lt;&gt;0,VALUE(SUM(Tab_Public[[#This Row],[data pierwszej wyceny]]))&lt;&gt;0),AND(Tab_Public[[#This Row],[wyrejestrowanie]]="",Tab_Public[[#This Row],[ost wycena]]="")),MAX(C$3:C4)+1,"")</f>
        <v>1</v>
      </c>
      <c r="D5" s="1" t="s">
        <v>70</v>
      </c>
      <c r="E5" s="26">
        <v>33813</v>
      </c>
      <c r="F5" s="27">
        <v>36257</v>
      </c>
      <c r="G5" s="28" t="s">
        <v>71</v>
      </c>
      <c r="H5" s="27" t="s">
        <v>71</v>
      </c>
      <c r="I5" s="29" t="s">
        <v>72</v>
      </c>
      <c r="J5" s="30" t="s">
        <v>73</v>
      </c>
      <c r="K5" s="1" t="s">
        <v>74</v>
      </c>
      <c r="L5" s="31" t="s">
        <v>75</v>
      </c>
      <c r="M5" s="32" t="s">
        <v>76</v>
      </c>
      <c r="N5" s="31" t="s">
        <v>77</v>
      </c>
      <c r="O5" s="33" t="s">
        <v>78</v>
      </c>
      <c r="P5" s="33" t="s">
        <v>79</v>
      </c>
      <c r="Q5" s="33" t="s">
        <v>80</v>
      </c>
      <c r="S5" s="33">
        <v>433</v>
      </c>
      <c r="U5" s="1" t="s">
        <v>81</v>
      </c>
      <c r="V5" s="1" t="s">
        <v>82</v>
      </c>
      <c r="X5" s="30" t="s">
        <v>486</v>
      </c>
      <c r="Y5" s="28">
        <v>33662</v>
      </c>
      <c r="Z5" s="30" t="s">
        <v>487</v>
      </c>
      <c r="AA5" s="30" t="s">
        <v>488</v>
      </c>
      <c r="AB5" s="30" t="s">
        <v>489</v>
      </c>
      <c r="AC5" s="34">
        <v>190017</v>
      </c>
      <c r="AD5" s="34">
        <v>872275</v>
      </c>
      <c r="AE5" s="35" t="s">
        <v>557</v>
      </c>
      <c r="AF5" s="36" t="s">
        <v>558</v>
      </c>
      <c r="AG5" s="45" t="s">
        <v>575</v>
      </c>
      <c r="AH5" s="45" t="s">
        <v>575</v>
      </c>
      <c r="AI5" s="32" t="s">
        <v>576</v>
      </c>
      <c r="AJ5" s="34" t="s">
        <v>559</v>
      </c>
      <c r="AK5" s="37">
        <v>33815</v>
      </c>
      <c r="AL5" s="38">
        <v>10</v>
      </c>
      <c r="AM5" s="37" t="s">
        <v>71</v>
      </c>
      <c r="AN5" s="38" t="s">
        <v>71</v>
      </c>
      <c r="AO5" s="38" t="s">
        <v>71</v>
      </c>
      <c r="AQ5" s="39">
        <f ca="1">INDEX('[1]Dane REGON NIP (PUBLIC)'!$BN$4:$BN$51,MATCH(Tab_Public[[#This Row],[ozn. DKF]],'[1]Dane REGON NIP (PUBLIC)'!$P$4:$P$51,0),1)</f>
        <v>545555</v>
      </c>
    </row>
    <row r="6" spans="1:44" s="1" customFormat="1" ht="13.5" customHeight="1" x14ac:dyDescent="0.25">
      <c r="A6" s="1">
        <f t="shared" ref="A6:A50" ca="1" si="0">A5+1</f>
        <v>2</v>
      </c>
      <c r="C6" s="25">
        <f ca="1">IF(AND(OR(VALUE(SUM(Tab_Public[[#This Row],[data rejestracji]]))&lt;&gt;0,VALUE(SUM(Tab_Public[[#This Row],[data pierwszej wyceny]]))&lt;&gt;0),AND(Tab_Public[[#This Row],[wyrejestrowanie]]="",Tab_Public[[#This Row],[ost wycena]]="")),MAX(C$3:C5)+1,"")</f>
        <v>2</v>
      </c>
      <c r="D6" s="1" t="s">
        <v>83</v>
      </c>
      <c r="E6" s="26">
        <v>35324</v>
      </c>
      <c r="F6" s="27">
        <v>36577</v>
      </c>
      <c r="G6" s="28" t="s">
        <v>71</v>
      </c>
      <c r="H6" s="27" t="s">
        <v>71</v>
      </c>
      <c r="I6" s="29" t="s">
        <v>84</v>
      </c>
      <c r="J6" s="30" t="s">
        <v>73</v>
      </c>
      <c r="K6" s="1" t="s">
        <v>74</v>
      </c>
      <c r="L6" s="31" t="s">
        <v>75</v>
      </c>
      <c r="M6" s="32" t="s">
        <v>85</v>
      </c>
      <c r="N6" s="31" t="s">
        <v>86</v>
      </c>
      <c r="O6" s="33" t="s">
        <v>87</v>
      </c>
      <c r="P6" s="33" t="s">
        <v>88</v>
      </c>
      <c r="Q6" s="33" t="s">
        <v>89</v>
      </c>
      <c r="S6" s="33">
        <v>429</v>
      </c>
      <c r="U6" s="1" t="s">
        <v>90</v>
      </c>
      <c r="V6" s="1" t="s">
        <v>91</v>
      </c>
      <c r="X6" s="30" t="s">
        <v>486</v>
      </c>
      <c r="Y6" s="28">
        <v>35194</v>
      </c>
      <c r="Z6" s="30" t="s">
        <v>490</v>
      </c>
      <c r="AA6" s="30" t="s">
        <v>491</v>
      </c>
      <c r="AB6" s="30" t="s">
        <v>489</v>
      </c>
      <c r="AC6" s="34">
        <v>190219</v>
      </c>
      <c r="AD6" s="34">
        <v>873231</v>
      </c>
      <c r="AE6" s="35" t="s">
        <v>557</v>
      </c>
      <c r="AF6" s="36" t="s">
        <v>558</v>
      </c>
      <c r="AG6" s="45" t="s">
        <v>575</v>
      </c>
      <c r="AH6" s="45" t="s">
        <v>575</v>
      </c>
      <c r="AI6" s="32" t="s">
        <v>576</v>
      </c>
      <c r="AJ6" s="34" t="s">
        <v>559</v>
      </c>
      <c r="AK6" s="37">
        <v>35324</v>
      </c>
      <c r="AL6" s="38">
        <v>100.11</v>
      </c>
      <c r="AM6" s="37" t="s">
        <v>71</v>
      </c>
      <c r="AN6" s="38" t="s">
        <v>71</v>
      </c>
      <c r="AO6" s="38" t="s">
        <v>71</v>
      </c>
      <c r="AQ6" s="39">
        <f ca="1">INDEX('[1]Dane REGON NIP (PUBLIC)'!$BN$4:$BN$51,MATCH(Tab_Public[[#This Row],[ozn. DKF]],'[1]Dane REGON NIP (PUBLIC)'!$P$4:$P$51,0),1)</f>
        <v>210164</v>
      </c>
    </row>
    <row r="7" spans="1:44" s="1" customFormat="1" ht="13.5" customHeight="1" x14ac:dyDescent="0.25">
      <c r="A7" s="1">
        <f t="shared" ca="1" si="0"/>
        <v>3</v>
      </c>
      <c r="C7" s="25">
        <f ca="1">IF(AND(OR(VALUE(SUM(Tab_Public[[#This Row],[data rejestracji]]))&lt;&gt;0,VALUE(SUM(Tab_Public[[#This Row],[data pierwszej wyceny]]))&lt;&gt;0),AND(Tab_Public[[#This Row],[wyrejestrowanie]]="",Tab_Public[[#This Row],[ost wycena]]="")),MAX(C$3:C6)+1,"")</f>
        <v>3</v>
      </c>
      <c r="D7" s="1" t="s">
        <v>92</v>
      </c>
      <c r="E7" s="26">
        <v>34863</v>
      </c>
      <c r="F7" s="27">
        <v>36257</v>
      </c>
      <c r="G7" s="28" t="s">
        <v>71</v>
      </c>
      <c r="H7" s="27" t="s">
        <v>71</v>
      </c>
      <c r="I7" s="29" t="s">
        <v>93</v>
      </c>
      <c r="J7" s="30" t="s">
        <v>73</v>
      </c>
      <c r="K7" s="1" t="s">
        <v>74</v>
      </c>
      <c r="L7" s="31" t="s">
        <v>75</v>
      </c>
      <c r="M7" s="32" t="s">
        <v>94</v>
      </c>
      <c r="N7" s="31" t="s">
        <v>95</v>
      </c>
      <c r="O7" s="33" t="s">
        <v>96</v>
      </c>
      <c r="P7" s="33" t="s">
        <v>97</v>
      </c>
      <c r="Q7" s="33" t="s">
        <v>98</v>
      </c>
      <c r="S7" s="33">
        <v>425</v>
      </c>
      <c r="U7" s="1" t="s">
        <v>99</v>
      </c>
      <c r="V7" s="1" t="s">
        <v>100</v>
      </c>
      <c r="X7" s="30" t="s">
        <v>486</v>
      </c>
      <c r="Y7" s="28">
        <v>34781</v>
      </c>
      <c r="Z7" s="30" t="s">
        <v>492</v>
      </c>
      <c r="AA7" s="30" t="s">
        <v>493</v>
      </c>
      <c r="AB7" s="30" t="s">
        <v>489</v>
      </c>
      <c r="AC7" s="34">
        <v>190020</v>
      </c>
      <c r="AD7" s="34">
        <v>872281</v>
      </c>
      <c r="AE7" s="35" t="s">
        <v>557</v>
      </c>
      <c r="AF7" s="36" t="s">
        <v>558</v>
      </c>
      <c r="AG7" s="45" t="s">
        <v>575</v>
      </c>
      <c r="AH7" s="45" t="s">
        <v>575</v>
      </c>
      <c r="AI7" s="32" t="s">
        <v>576</v>
      </c>
      <c r="AJ7" s="34" t="s">
        <v>559</v>
      </c>
      <c r="AK7" s="37">
        <v>34863</v>
      </c>
      <c r="AL7" s="38">
        <v>10</v>
      </c>
      <c r="AM7" s="37" t="s">
        <v>71</v>
      </c>
      <c r="AN7" s="38" t="s">
        <v>71</v>
      </c>
      <c r="AO7" s="38" t="s">
        <v>71</v>
      </c>
      <c r="AQ7" s="39">
        <f ca="1">INDEX('[1]Dane REGON NIP (PUBLIC)'!$BN$4:$BN$51,MATCH(Tab_Public[[#This Row],[ozn. DKF]],'[1]Dane REGON NIP (PUBLIC)'!$P$4:$P$51,0),1)</f>
        <v>1350559</v>
      </c>
    </row>
    <row r="8" spans="1:44" s="1" customFormat="1" ht="13.5" customHeight="1" x14ac:dyDescent="0.25">
      <c r="A8" s="1">
        <f t="shared" ca="1" si="0"/>
        <v>4</v>
      </c>
      <c r="C8" s="25">
        <f ca="1">IF(AND(OR(VALUE(SUM(Tab_Public[[#This Row],[data rejestracji]]))&lt;&gt;0,VALUE(SUM(Tab_Public[[#This Row],[data pierwszej wyceny]]))&lt;&gt;0),AND(Tab_Public[[#This Row],[wyrejestrowanie]]="",Tab_Public[[#This Row],[ost wycena]]="")),MAX(C$3:C7)+1,"")</f>
        <v>4</v>
      </c>
      <c r="D8" s="1" t="s">
        <v>101</v>
      </c>
      <c r="E8" s="26">
        <v>37151</v>
      </c>
      <c r="F8" s="27">
        <v>37144</v>
      </c>
      <c r="G8" s="28" t="s">
        <v>71</v>
      </c>
      <c r="H8" s="27" t="s">
        <v>71</v>
      </c>
      <c r="I8" s="29" t="s">
        <v>102</v>
      </c>
      <c r="J8" s="30" t="s">
        <v>73</v>
      </c>
      <c r="K8" s="1" t="s">
        <v>74</v>
      </c>
      <c r="L8" s="31" t="s">
        <v>75</v>
      </c>
      <c r="M8" s="32" t="s">
        <v>103</v>
      </c>
      <c r="N8" s="31" t="s">
        <v>104</v>
      </c>
      <c r="O8" s="33" t="s">
        <v>105</v>
      </c>
      <c r="P8" s="33" t="s">
        <v>106</v>
      </c>
      <c r="Q8" s="33" t="s">
        <v>107</v>
      </c>
      <c r="S8" s="33">
        <v>427</v>
      </c>
      <c r="U8" s="1" t="s">
        <v>108</v>
      </c>
      <c r="V8" s="1" t="s">
        <v>109</v>
      </c>
      <c r="X8" s="30" t="s">
        <v>486</v>
      </c>
      <c r="Y8" s="27">
        <v>37110</v>
      </c>
      <c r="Z8" s="30" t="s">
        <v>494</v>
      </c>
      <c r="AA8" s="30" t="s">
        <v>495</v>
      </c>
      <c r="AB8" s="30" t="s">
        <v>489</v>
      </c>
      <c r="AC8" s="34">
        <v>190059</v>
      </c>
      <c r="AD8" s="34">
        <v>873055</v>
      </c>
      <c r="AE8" s="35" t="s">
        <v>557</v>
      </c>
      <c r="AF8" s="36" t="s">
        <v>558</v>
      </c>
      <c r="AG8" s="45" t="s">
        <v>575</v>
      </c>
      <c r="AH8" s="45" t="s">
        <v>575</v>
      </c>
      <c r="AI8" s="32" t="s">
        <v>576</v>
      </c>
      <c r="AJ8" s="34" t="s">
        <v>559</v>
      </c>
      <c r="AK8" s="37">
        <v>37151</v>
      </c>
      <c r="AL8" s="38">
        <v>100.62</v>
      </c>
      <c r="AM8" s="37" t="s">
        <v>71</v>
      </c>
      <c r="AN8" s="38" t="s">
        <v>71</v>
      </c>
      <c r="AO8" s="38" t="s">
        <v>71</v>
      </c>
      <c r="AQ8" s="39">
        <f ca="1">INDEX('[1]Dane REGON NIP (PUBLIC)'!$BN$4:$BN$51,MATCH(Tab_Public[[#This Row],[ozn. DKF]],'[1]Dane REGON NIP (PUBLIC)'!$P$4:$P$51,0),1)</f>
        <v>2488730</v>
      </c>
    </row>
    <row r="9" spans="1:44" s="1" customFormat="1" ht="13.5" customHeight="1" x14ac:dyDescent="0.25">
      <c r="A9" s="1">
        <f t="shared" ca="1" si="0"/>
        <v>5</v>
      </c>
      <c r="C9" s="25">
        <f ca="1">IF(AND(OR(VALUE(SUM(Tab_Public[[#This Row],[data rejestracji]]))&lt;&gt;0,VALUE(SUM(Tab_Public[[#This Row],[data pierwszej wyceny]]))&lt;&gt;0),AND(Tab_Public[[#This Row],[wyrejestrowanie]]="",Tab_Public[[#This Row],[ost wycena]]="")),MAX(C$3:C8)+1,"")</f>
        <v>5</v>
      </c>
      <c r="D9" s="1" t="s">
        <v>110</v>
      </c>
      <c r="E9" s="26">
        <v>40535</v>
      </c>
      <c r="F9" s="27">
        <v>40542</v>
      </c>
      <c r="G9" s="28" t="s">
        <v>71</v>
      </c>
      <c r="H9" s="27" t="s">
        <v>71</v>
      </c>
      <c r="I9" s="29" t="s">
        <v>111</v>
      </c>
      <c r="J9" s="30" t="s">
        <v>73</v>
      </c>
      <c r="K9" s="1" t="s">
        <v>74</v>
      </c>
      <c r="L9" s="31" t="s">
        <v>75</v>
      </c>
      <c r="M9" s="32" t="s">
        <v>112</v>
      </c>
      <c r="N9" s="31" t="s">
        <v>113</v>
      </c>
      <c r="O9" s="33" t="s">
        <v>114</v>
      </c>
      <c r="P9" s="33" t="s">
        <v>115</v>
      </c>
      <c r="Q9" s="33" t="s">
        <v>116</v>
      </c>
      <c r="S9" s="33">
        <v>1077</v>
      </c>
      <c r="U9" s="1" t="s">
        <v>117</v>
      </c>
      <c r="V9" s="1" t="s">
        <v>118</v>
      </c>
      <c r="X9" s="30" t="s">
        <v>486</v>
      </c>
      <c r="Y9" s="28">
        <v>0</v>
      </c>
      <c r="Z9" s="30">
        <v>0</v>
      </c>
      <c r="AA9" s="30" t="s">
        <v>496</v>
      </c>
      <c r="AB9" s="30" t="s">
        <v>489</v>
      </c>
      <c r="AC9" s="34">
        <v>190024</v>
      </c>
      <c r="AD9" s="34">
        <v>872276</v>
      </c>
      <c r="AE9" s="35" t="s">
        <v>557</v>
      </c>
      <c r="AF9" s="36" t="s">
        <v>558</v>
      </c>
      <c r="AG9" s="45" t="s">
        <v>575</v>
      </c>
      <c r="AH9" s="45" t="s">
        <v>575</v>
      </c>
      <c r="AI9" s="32" t="s">
        <v>576</v>
      </c>
      <c r="AJ9" s="34" t="s">
        <v>559</v>
      </c>
      <c r="AK9" s="37">
        <v>40536</v>
      </c>
      <c r="AL9" s="38">
        <v>10</v>
      </c>
      <c r="AM9" s="37" t="s">
        <v>71</v>
      </c>
      <c r="AN9" s="38" t="s">
        <v>71</v>
      </c>
      <c r="AO9" s="38" t="s">
        <v>71</v>
      </c>
      <c r="AQ9" s="39">
        <f ca="1">INDEX('[1]Dane REGON NIP (PUBLIC)'!$BN$4:$BN$51,MATCH(Tab_Public[[#This Row],[ozn. DKF]],'[1]Dane REGON NIP (PUBLIC)'!$P$4:$P$51,0),1)</f>
        <v>438414</v>
      </c>
    </row>
    <row r="10" spans="1:44" s="1" customFormat="1" ht="13.5" customHeight="1" x14ac:dyDescent="0.25">
      <c r="A10" s="1">
        <f t="shared" ca="1" si="0"/>
        <v>6</v>
      </c>
      <c r="C10" s="25">
        <f ca="1">IF(AND(OR(VALUE(SUM(Tab_Public[[#This Row],[data rejestracji]]))&lt;&gt;0,VALUE(SUM(Tab_Public[[#This Row],[data pierwszej wyceny]]))&lt;&gt;0),AND(Tab_Public[[#This Row],[wyrejestrowanie]]="",Tab_Public[[#This Row],[ost wycena]]="")),MAX(C$3:C9)+1,"")</f>
        <v>6</v>
      </c>
      <c r="D10" s="1" t="s">
        <v>119</v>
      </c>
      <c r="E10" s="26">
        <v>40928</v>
      </c>
      <c r="F10" s="27" t="s">
        <v>120</v>
      </c>
      <c r="G10" s="28" t="s">
        <v>71</v>
      </c>
      <c r="H10" s="27" t="s">
        <v>71</v>
      </c>
      <c r="I10" s="29" t="s">
        <v>121</v>
      </c>
      <c r="J10" s="30" t="s">
        <v>73</v>
      </c>
      <c r="K10" s="1" t="s">
        <v>74</v>
      </c>
      <c r="L10" s="31" t="s">
        <v>75</v>
      </c>
      <c r="M10" s="32" t="s">
        <v>122</v>
      </c>
      <c r="N10" s="31" t="s">
        <v>123</v>
      </c>
      <c r="O10" s="33" t="s">
        <v>124</v>
      </c>
      <c r="P10" s="33" t="s">
        <v>125</v>
      </c>
      <c r="Q10" s="33" t="s">
        <v>126</v>
      </c>
      <c r="S10" s="33">
        <v>6050</v>
      </c>
      <c r="U10" s="1" t="s">
        <v>127</v>
      </c>
      <c r="V10" s="1" t="s">
        <v>128</v>
      </c>
      <c r="X10" s="30" t="s">
        <v>486</v>
      </c>
      <c r="Y10" s="28">
        <v>40904</v>
      </c>
      <c r="Z10" s="30" t="s">
        <v>497</v>
      </c>
      <c r="AA10" s="30" t="s">
        <v>498</v>
      </c>
      <c r="AB10" s="30" t="s">
        <v>489</v>
      </c>
      <c r="AC10" s="34">
        <v>190030</v>
      </c>
      <c r="AD10" s="34">
        <v>22610318</v>
      </c>
      <c r="AE10" s="35" t="s">
        <v>557</v>
      </c>
      <c r="AF10" s="36" t="s">
        <v>558</v>
      </c>
      <c r="AG10" s="45" t="s">
        <v>575</v>
      </c>
      <c r="AH10" s="45" t="s">
        <v>575</v>
      </c>
      <c r="AI10" s="32" t="s">
        <v>576</v>
      </c>
      <c r="AJ10" s="34" t="s">
        <v>559</v>
      </c>
      <c r="AK10" s="37">
        <v>40931</v>
      </c>
      <c r="AL10" s="38">
        <v>10.02</v>
      </c>
      <c r="AM10" s="37" t="s">
        <v>71</v>
      </c>
      <c r="AN10" s="38" t="s">
        <v>71</v>
      </c>
      <c r="AO10" s="38" t="s">
        <v>71</v>
      </c>
      <c r="AQ10" s="39">
        <f ca="1">INDEX('[1]Dane REGON NIP (PUBLIC)'!$BN$4:$BN$51,MATCH(Tab_Public[[#This Row],[ozn. DKF]],'[1]Dane REGON NIP (PUBLIC)'!$P$4:$P$51,0),1)</f>
        <v>212056</v>
      </c>
    </row>
    <row r="11" spans="1:44" s="1" customFormat="1" ht="13.5" customHeight="1" x14ac:dyDescent="0.25">
      <c r="A11" s="1">
        <f t="shared" ca="1" si="0"/>
        <v>7</v>
      </c>
      <c r="C11" s="25">
        <f ca="1">IF(AND(OR(VALUE(SUM(Tab_Public[[#This Row],[data rejestracji]]))&lt;&gt;0,VALUE(SUM(Tab_Public[[#This Row],[data pierwszej wyceny]]))&lt;&gt;0),AND(Tab_Public[[#This Row],[wyrejestrowanie]]="",Tab_Public[[#This Row],[ost wycena]]="")),MAX(C$3:C10)+1,"")</f>
        <v>7</v>
      </c>
      <c r="D11" s="1" t="s">
        <v>129</v>
      </c>
      <c r="E11" s="26">
        <v>41082</v>
      </c>
      <c r="F11" s="27" t="s">
        <v>120</v>
      </c>
      <c r="G11" s="28" t="s">
        <v>71</v>
      </c>
      <c r="H11" s="27" t="s">
        <v>71</v>
      </c>
      <c r="I11" s="29" t="s">
        <v>130</v>
      </c>
      <c r="J11" s="30" t="s">
        <v>73</v>
      </c>
      <c r="K11" s="1" t="s">
        <v>74</v>
      </c>
      <c r="L11" s="31" t="s">
        <v>75</v>
      </c>
      <c r="M11" s="32" t="s">
        <v>131</v>
      </c>
      <c r="N11" s="31" t="s">
        <v>132</v>
      </c>
      <c r="O11" s="33" t="s">
        <v>133</v>
      </c>
      <c r="P11" s="33" t="s">
        <v>134</v>
      </c>
      <c r="Q11" s="33" t="s">
        <v>135</v>
      </c>
      <c r="S11" s="33">
        <v>6198</v>
      </c>
      <c r="U11" s="1" t="s">
        <v>136</v>
      </c>
      <c r="V11" s="1" t="s">
        <v>137</v>
      </c>
      <c r="X11" s="30" t="s">
        <v>486</v>
      </c>
      <c r="Y11" s="27">
        <v>41057</v>
      </c>
      <c r="Z11" s="30" t="s">
        <v>499</v>
      </c>
      <c r="AA11" s="30" t="s">
        <v>500</v>
      </c>
      <c r="AB11" s="30" t="s">
        <v>489</v>
      </c>
      <c r="AC11" s="34">
        <v>190031</v>
      </c>
      <c r="AD11" s="34">
        <v>22734151</v>
      </c>
      <c r="AE11" s="35" t="s">
        <v>557</v>
      </c>
      <c r="AF11" s="36" t="s">
        <v>558</v>
      </c>
      <c r="AG11" s="45" t="s">
        <v>575</v>
      </c>
      <c r="AH11" s="45" t="s">
        <v>575</v>
      </c>
      <c r="AI11" s="32" t="s">
        <v>576</v>
      </c>
      <c r="AJ11" s="34" t="s">
        <v>559</v>
      </c>
      <c r="AK11" s="37">
        <v>41085</v>
      </c>
      <c r="AL11" s="38">
        <v>10.01</v>
      </c>
      <c r="AM11" s="37" t="s">
        <v>71</v>
      </c>
      <c r="AN11" s="38" t="s">
        <v>71</v>
      </c>
      <c r="AO11" s="38" t="s">
        <v>71</v>
      </c>
      <c r="AQ11" s="39">
        <f ca="1">INDEX('[1]Dane REGON NIP (PUBLIC)'!$BN$4:$BN$51,MATCH(Tab_Public[[#This Row],[ozn. DKF]],'[1]Dane REGON NIP (PUBLIC)'!$P$4:$P$51,0),1)</f>
        <v>43518</v>
      </c>
    </row>
    <row r="12" spans="1:44" s="1" customFormat="1" ht="13.5" x14ac:dyDescent="0.25">
      <c r="A12" s="1">
        <f t="shared" ca="1" si="0"/>
        <v>8</v>
      </c>
      <c r="C12" s="25">
        <f ca="1">IF(AND(OR(VALUE(SUM(Tab_Public[[#This Row],[data rejestracji]]))&lt;&gt;0,VALUE(SUM(Tab_Public[[#This Row],[data pierwszej wyceny]]))&lt;&gt;0),AND(Tab_Public[[#This Row],[wyrejestrowanie]]="",Tab_Public[[#This Row],[ost wycena]]="")),MAX(C$3:C11)+1,"")</f>
        <v>8</v>
      </c>
      <c r="D12" s="1" t="s">
        <v>138</v>
      </c>
      <c r="E12" s="26">
        <v>41094</v>
      </c>
      <c r="F12" s="27" t="s">
        <v>120</v>
      </c>
      <c r="G12" s="28" t="s">
        <v>71</v>
      </c>
      <c r="H12" s="27" t="s">
        <v>71</v>
      </c>
      <c r="I12" s="29" t="s">
        <v>139</v>
      </c>
      <c r="J12" s="30" t="s">
        <v>73</v>
      </c>
      <c r="K12" s="1" t="s">
        <v>74</v>
      </c>
      <c r="L12" s="31" t="s">
        <v>75</v>
      </c>
      <c r="M12" s="32" t="s">
        <v>140</v>
      </c>
      <c r="N12" s="31" t="s">
        <v>141</v>
      </c>
      <c r="O12" s="33" t="s">
        <v>142</v>
      </c>
      <c r="P12" s="33" t="s">
        <v>143</v>
      </c>
      <c r="Q12" s="33" t="s">
        <v>144</v>
      </c>
      <c r="S12" s="33">
        <v>6199</v>
      </c>
      <c r="U12" s="1" t="s">
        <v>145</v>
      </c>
      <c r="V12" s="1" t="s">
        <v>146</v>
      </c>
      <c r="X12" s="30" t="s">
        <v>486</v>
      </c>
      <c r="Y12" s="27">
        <v>41057</v>
      </c>
      <c r="Z12" s="30" t="s">
        <v>499</v>
      </c>
      <c r="AA12" s="30" t="s">
        <v>501</v>
      </c>
      <c r="AB12" s="30" t="s">
        <v>489</v>
      </c>
      <c r="AC12" s="34">
        <v>190032</v>
      </c>
      <c r="AD12" s="34">
        <v>22742114</v>
      </c>
      <c r="AE12" s="35" t="s">
        <v>557</v>
      </c>
      <c r="AF12" s="36" t="s">
        <v>558</v>
      </c>
      <c r="AG12" s="45" t="s">
        <v>575</v>
      </c>
      <c r="AH12" s="45" t="s">
        <v>575</v>
      </c>
      <c r="AI12" s="32" t="s">
        <v>576</v>
      </c>
      <c r="AJ12" s="34" t="s">
        <v>559</v>
      </c>
      <c r="AK12" s="37">
        <v>41095</v>
      </c>
      <c r="AL12" s="38">
        <v>10.01</v>
      </c>
      <c r="AM12" s="37" t="s">
        <v>71</v>
      </c>
      <c r="AN12" s="38" t="s">
        <v>71</v>
      </c>
      <c r="AO12" s="38" t="s">
        <v>71</v>
      </c>
      <c r="AQ12" s="39">
        <f ca="1">INDEX('[1]Dane REGON NIP (PUBLIC)'!$BN$4:$BN$51,MATCH(Tab_Public[[#This Row],[ozn. DKF]],'[1]Dane REGON NIP (PUBLIC)'!$P$4:$P$51,0),1)</f>
        <v>502499</v>
      </c>
    </row>
    <row r="13" spans="1:44" s="1" customFormat="1" ht="13.5" customHeight="1" x14ac:dyDescent="0.25">
      <c r="A13" s="1">
        <f t="shared" ca="1" si="0"/>
        <v>9</v>
      </c>
      <c r="C13" s="25">
        <f ca="1">IF(AND(OR(VALUE(SUM(Tab_Public[[#This Row],[data rejestracji]]))&lt;&gt;0,VALUE(SUM(Tab_Public[[#This Row],[data pierwszej wyceny]]))&lt;&gt;0),AND(Tab_Public[[#This Row],[wyrejestrowanie]]="",Tab_Public[[#This Row],[ost wycena]]="")),MAX(C$3:C12)+1,"")</f>
        <v>9</v>
      </c>
      <c r="D13" s="1" t="s">
        <v>147</v>
      </c>
      <c r="E13" s="26">
        <v>41528</v>
      </c>
      <c r="F13" s="27" t="s">
        <v>120</v>
      </c>
      <c r="G13" s="28" t="s">
        <v>71</v>
      </c>
      <c r="H13" s="27" t="s">
        <v>71</v>
      </c>
      <c r="I13" s="29" t="s">
        <v>148</v>
      </c>
      <c r="J13" s="30" t="s">
        <v>73</v>
      </c>
      <c r="K13" s="1" t="s">
        <v>74</v>
      </c>
      <c r="L13" s="31" t="s">
        <v>75</v>
      </c>
      <c r="M13" s="32" t="s">
        <v>149</v>
      </c>
      <c r="N13" s="31" t="s">
        <v>150</v>
      </c>
      <c r="O13" s="33" t="s">
        <v>151</v>
      </c>
      <c r="P13" s="33" t="s">
        <v>152</v>
      </c>
      <c r="Q13" s="33" t="s">
        <v>153</v>
      </c>
      <c r="S13" s="33">
        <v>6776</v>
      </c>
      <c r="U13" s="1" t="s">
        <v>154</v>
      </c>
      <c r="V13" s="1" t="s">
        <v>155</v>
      </c>
      <c r="X13" s="30" t="s">
        <v>486</v>
      </c>
      <c r="Y13" s="27">
        <v>41506</v>
      </c>
      <c r="Z13" s="30" t="s">
        <v>502</v>
      </c>
      <c r="AA13" s="30" t="s">
        <v>503</v>
      </c>
      <c r="AB13" s="30" t="s">
        <v>489</v>
      </c>
      <c r="AC13" s="34">
        <v>190035</v>
      </c>
      <c r="AD13" s="34">
        <v>23096864</v>
      </c>
      <c r="AE13" s="35" t="s">
        <v>557</v>
      </c>
      <c r="AF13" s="36" t="s">
        <v>558</v>
      </c>
      <c r="AG13" s="45" t="s">
        <v>575</v>
      </c>
      <c r="AH13" s="45" t="s">
        <v>575</v>
      </c>
      <c r="AI13" s="32" t="s">
        <v>576</v>
      </c>
      <c r="AJ13" s="34" t="s">
        <v>559</v>
      </c>
      <c r="AK13" s="37">
        <v>41529</v>
      </c>
      <c r="AL13" s="38">
        <v>10</v>
      </c>
      <c r="AM13" s="37" t="s">
        <v>71</v>
      </c>
      <c r="AN13" s="38" t="s">
        <v>71</v>
      </c>
      <c r="AO13" s="38" t="s">
        <v>71</v>
      </c>
      <c r="AQ13" s="39">
        <f ca="1">INDEX('[1]Dane REGON NIP (PUBLIC)'!$BN$4:$BN$51,MATCH(Tab_Public[[#This Row],[ozn. DKF]],'[1]Dane REGON NIP (PUBLIC)'!$P$4:$P$51,0),1)</f>
        <v>1760342</v>
      </c>
    </row>
    <row r="14" spans="1:44" s="1" customFormat="1" ht="13.5" customHeight="1" x14ac:dyDescent="0.25">
      <c r="A14" s="1">
        <f t="shared" ca="1" si="0"/>
        <v>10</v>
      </c>
      <c r="C14" s="25">
        <f ca="1">IF(AND(OR(VALUE(SUM(Tab_Public[[#This Row],[data rejestracji]]))&lt;&gt;0,VALUE(SUM(Tab_Public[[#This Row],[data pierwszej wyceny]]))&lt;&gt;0),AND(Tab_Public[[#This Row],[wyrejestrowanie]]="",Tab_Public[[#This Row],[ost wycena]]="")),MAX(C$3:C13)+1,"")</f>
        <v>10</v>
      </c>
      <c r="D14" s="1" t="s">
        <v>156</v>
      </c>
      <c r="E14" s="26">
        <v>43620</v>
      </c>
      <c r="F14" s="27" t="s">
        <v>120</v>
      </c>
      <c r="G14" s="28" t="s">
        <v>71</v>
      </c>
      <c r="H14" s="27" t="s">
        <v>71</v>
      </c>
      <c r="I14" s="29" t="s">
        <v>157</v>
      </c>
      <c r="J14" s="30" t="s">
        <v>73</v>
      </c>
      <c r="K14" s="1" t="s">
        <v>74</v>
      </c>
      <c r="L14" s="31" t="s">
        <v>75</v>
      </c>
      <c r="M14" s="32" t="s">
        <v>158</v>
      </c>
      <c r="N14" s="31" t="s">
        <v>159</v>
      </c>
      <c r="O14" s="33" t="s">
        <v>160</v>
      </c>
      <c r="P14" s="33" t="s">
        <v>161</v>
      </c>
      <c r="Q14" s="33" t="s">
        <v>162</v>
      </c>
      <c r="S14" s="33" t="s">
        <v>71</v>
      </c>
      <c r="U14" s="1" t="s">
        <v>163</v>
      </c>
      <c r="V14" s="1" t="s">
        <v>164</v>
      </c>
      <c r="X14" s="30" t="s">
        <v>486</v>
      </c>
      <c r="Y14" s="28">
        <v>41057</v>
      </c>
      <c r="Z14" s="30" t="s">
        <v>499</v>
      </c>
      <c r="AA14" s="30" t="s">
        <v>504</v>
      </c>
      <c r="AB14" s="30" t="s">
        <v>489</v>
      </c>
      <c r="AC14" s="34">
        <v>190100</v>
      </c>
      <c r="AD14" s="34">
        <v>25151279</v>
      </c>
      <c r="AE14" s="35" t="s">
        <v>557</v>
      </c>
      <c r="AF14" s="36" t="s">
        <v>558</v>
      </c>
      <c r="AG14" s="45" t="s">
        <v>575</v>
      </c>
      <c r="AH14" s="45" t="s">
        <v>575</v>
      </c>
      <c r="AI14" s="32" t="s">
        <v>576</v>
      </c>
      <c r="AJ14" s="34" t="s">
        <v>559</v>
      </c>
      <c r="AK14" s="37">
        <v>43621</v>
      </c>
      <c r="AL14" s="38">
        <v>10</v>
      </c>
      <c r="AM14" s="37" t="s">
        <v>71</v>
      </c>
      <c r="AN14" s="38" t="s">
        <v>71</v>
      </c>
      <c r="AO14" s="38" t="s">
        <v>71</v>
      </c>
      <c r="AQ14" s="39">
        <f ca="1">INDEX('[1]Dane REGON NIP (PUBLIC)'!$BN$4:$BN$51,MATCH(Tab_Public[[#This Row],[ozn. DKF]],'[1]Dane REGON NIP (PUBLIC)'!$P$4:$P$51,0),1)</f>
        <v>93599</v>
      </c>
    </row>
    <row r="15" spans="1:44" s="1" customFormat="1" ht="13.5" customHeight="1" x14ac:dyDescent="0.25">
      <c r="A15" s="1">
        <f t="shared" ca="1" si="0"/>
        <v>11</v>
      </c>
      <c r="C15" s="25">
        <f ca="1">IF(AND(OR(VALUE(SUM(Tab_Public[[#This Row],[data rejestracji]]))&lt;&gt;0,VALUE(SUM(Tab_Public[[#This Row],[data pierwszej wyceny]]))&lt;&gt;0),AND(Tab_Public[[#This Row],[wyrejestrowanie]]="",Tab_Public[[#This Row],[ost wycena]]="")),MAX(C$3:C14)+1,"")</f>
        <v>11</v>
      </c>
      <c r="D15" s="1" t="s">
        <v>165</v>
      </c>
      <c r="E15" s="26">
        <v>38842</v>
      </c>
      <c r="F15" s="27">
        <v>38817</v>
      </c>
      <c r="G15" s="28" t="s">
        <v>71</v>
      </c>
      <c r="H15" s="27" t="s">
        <v>71</v>
      </c>
      <c r="I15" s="29" t="s">
        <v>166</v>
      </c>
      <c r="J15" s="30" t="s">
        <v>167</v>
      </c>
      <c r="K15" s="1" t="s">
        <v>168</v>
      </c>
      <c r="L15" s="31" t="s">
        <v>169</v>
      </c>
      <c r="M15" s="32" t="s">
        <v>170</v>
      </c>
      <c r="N15" s="31" t="s">
        <v>171</v>
      </c>
      <c r="O15" s="33" t="s">
        <v>172</v>
      </c>
      <c r="P15" s="33" t="s">
        <v>173</v>
      </c>
      <c r="Q15" s="33" t="s">
        <v>174</v>
      </c>
      <c r="S15" s="33">
        <v>417</v>
      </c>
      <c r="U15" s="1" t="s">
        <v>175</v>
      </c>
      <c r="V15" s="1" t="s">
        <v>176</v>
      </c>
      <c r="X15" s="30" t="s">
        <v>486</v>
      </c>
      <c r="Y15" s="28">
        <v>38800</v>
      </c>
      <c r="Z15" s="30" t="s">
        <v>505</v>
      </c>
      <c r="AA15" s="30" t="s">
        <v>506</v>
      </c>
      <c r="AB15" s="30" t="s">
        <v>507</v>
      </c>
      <c r="AC15" s="34">
        <v>190601</v>
      </c>
      <c r="AD15" s="34">
        <v>20805093</v>
      </c>
      <c r="AE15" s="35" t="s">
        <v>557</v>
      </c>
      <c r="AF15" s="36" t="s">
        <v>560</v>
      </c>
      <c r="AG15" s="45" t="s">
        <v>575</v>
      </c>
      <c r="AH15" s="45" t="s">
        <v>575</v>
      </c>
      <c r="AI15" s="32" t="s">
        <v>577</v>
      </c>
      <c r="AJ15" s="34" t="s">
        <v>561</v>
      </c>
      <c r="AK15" s="37">
        <v>38842</v>
      </c>
      <c r="AL15" s="38">
        <v>10.029999999999999</v>
      </c>
      <c r="AM15" s="37" t="s">
        <v>71</v>
      </c>
      <c r="AN15" s="38" t="s">
        <v>71</v>
      </c>
      <c r="AO15" s="38" t="s">
        <v>71</v>
      </c>
      <c r="AQ15" s="39">
        <f ca="1">INDEX('[1]Dane REGON NIP (PUBLIC)'!$BN$4:$BN$51,MATCH(Tab_Public[[#This Row],[ozn. DKF]],'[1]Dane REGON NIP (PUBLIC)'!$P$4:$P$51,0),1)</f>
        <v>119452</v>
      </c>
    </row>
    <row r="16" spans="1:44" s="1" customFormat="1" ht="13.5" customHeight="1" x14ac:dyDescent="0.25">
      <c r="A16" s="1">
        <f t="shared" ca="1" si="0"/>
        <v>12</v>
      </c>
      <c r="C16" s="25">
        <f ca="1">IF(AND(OR(VALUE(SUM(Tab_Public[[#This Row],[data rejestracji]]))&lt;&gt;0,VALUE(SUM(Tab_Public[[#This Row],[data pierwszej wyceny]]))&lt;&gt;0),AND(Tab_Public[[#This Row],[wyrejestrowanie]]="",Tab_Public[[#This Row],[ost wycena]]="")),MAX(C$3:C15)+1,"")</f>
        <v>12</v>
      </c>
      <c r="D16" s="1" t="s">
        <v>177</v>
      </c>
      <c r="E16" s="26">
        <v>39238</v>
      </c>
      <c r="F16" s="27">
        <v>39273</v>
      </c>
      <c r="G16" s="28" t="s">
        <v>71</v>
      </c>
      <c r="H16" s="27" t="s">
        <v>71</v>
      </c>
      <c r="I16" s="29" t="s">
        <v>178</v>
      </c>
      <c r="J16" s="30" t="s">
        <v>167</v>
      </c>
      <c r="K16" s="1" t="s">
        <v>168</v>
      </c>
      <c r="L16" s="31" t="s">
        <v>169</v>
      </c>
      <c r="M16" s="32" t="s">
        <v>179</v>
      </c>
      <c r="N16" s="31" t="s">
        <v>180</v>
      </c>
      <c r="O16" s="33" t="s">
        <v>181</v>
      </c>
      <c r="P16" s="33" t="s">
        <v>182</v>
      </c>
      <c r="Q16" s="33" t="s">
        <v>183</v>
      </c>
      <c r="S16" s="33">
        <v>413</v>
      </c>
      <c r="U16" s="1" t="s">
        <v>184</v>
      </c>
      <c r="V16" s="1" t="s">
        <v>185</v>
      </c>
      <c r="X16" s="30" t="s">
        <v>486</v>
      </c>
      <c r="Y16" s="27">
        <v>39125</v>
      </c>
      <c r="Z16" s="30" t="s">
        <v>508</v>
      </c>
      <c r="AA16" s="30" t="s">
        <v>509</v>
      </c>
      <c r="AB16" s="30" t="s">
        <v>507</v>
      </c>
      <c r="AC16" s="34">
        <v>190606</v>
      </c>
      <c r="AD16" s="34">
        <v>21092294</v>
      </c>
      <c r="AE16" s="35" t="s">
        <v>557</v>
      </c>
      <c r="AF16" s="36" t="s">
        <v>560</v>
      </c>
      <c r="AG16" s="45" t="s">
        <v>575</v>
      </c>
      <c r="AH16" s="45" t="s">
        <v>575</v>
      </c>
      <c r="AI16" s="32" t="s">
        <v>577</v>
      </c>
      <c r="AJ16" s="34" t="s">
        <v>561</v>
      </c>
      <c r="AK16" s="37">
        <v>39239</v>
      </c>
      <c r="AL16" s="38">
        <v>10.01</v>
      </c>
      <c r="AM16" s="37" t="s">
        <v>71</v>
      </c>
      <c r="AN16" s="38" t="s">
        <v>71</v>
      </c>
      <c r="AO16" s="38" t="s">
        <v>71</v>
      </c>
      <c r="AQ16" s="39">
        <f ca="1">INDEX('[1]Dane REGON NIP (PUBLIC)'!$BN$4:$BN$51,MATCH(Tab_Public[[#This Row],[ozn. DKF]],'[1]Dane REGON NIP (PUBLIC)'!$P$4:$P$51,0),1)</f>
        <v>19142</v>
      </c>
    </row>
    <row r="17" spans="1:43" s="1" customFormat="1" ht="13.5" customHeight="1" x14ac:dyDescent="0.25">
      <c r="A17" s="1">
        <f t="shared" ca="1" si="0"/>
        <v>13</v>
      </c>
      <c r="C17" s="25">
        <f ca="1">IF(AND(OR(VALUE(SUM(Tab_Public[[#This Row],[data rejestracji]]))&lt;&gt;0,VALUE(SUM(Tab_Public[[#This Row],[data pierwszej wyceny]]))&lt;&gt;0),AND(Tab_Public[[#This Row],[wyrejestrowanie]]="",Tab_Public[[#This Row],[ost wycena]]="")),MAX(C$3:C16)+1,"")</f>
        <v>13</v>
      </c>
      <c r="D17" s="1" t="s">
        <v>186</v>
      </c>
      <c r="E17" s="26">
        <v>39182</v>
      </c>
      <c r="F17" s="27">
        <v>39220</v>
      </c>
      <c r="G17" s="28" t="s">
        <v>71</v>
      </c>
      <c r="H17" s="27" t="s">
        <v>71</v>
      </c>
      <c r="I17" s="29" t="s">
        <v>187</v>
      </c>
      <c r="J17" s="30" t="s">
        <v>167</v>
      </c>
      <c r="K17" s="1" t="s">
        <v>168</v>
      </c>
      <c r="L17" s="31" t="s">
        <v>169</v>
      </c>
      <c r="M17" s="32" t="s">
        <v>188</v>
      </c>
      <c r="N17" s="31" t="s">
        <v>189</v>
      </c>
      <c r="O17" s="33" t="s">
        <v>190</v>
      </c>
      <c r="P17" s="33" t="s">
        <v>191</v>
      </c>
      <c r="Q17" s="33" t="s">
        <v>192</v>
      </c>
      <c r="S17" s="33">
        <v>411</v>
      </c>
      <c r="U17" s="1" t="s">
        <v>193</v>
      </c>
      <c r="V17" s="1" t="s">
        <v>194</v>
      </c>
      <c r="X17" s="30" t="s">
        <v>486</v>
      </c>
      <c r="Y17" s="28">
        <v>39125</v>
      </c>
      <c r="Z17" s="30" t="s">
        <v>508</v>
      </c>
      <c r="AA17" s="30" t="s">
        <v>510</v>
      </c>
      <c r="AB17" s="30" t="s">
        <v>507</v>
      </c>
      <c r="AC17" s="34">
        <v>190605</v>
      </c>
      <c r="AD17" s="34">
        <v>21092318</v>
      </c>
      <c r="AE17" s="35" t="s">
        <v>557</v>
      </c>
      <c r="AF17" s="36" t="s">
        <v>560</v>
      </c>
      <c r="AG17" s="45" t="s">
        <v>575</v>
      </c>
      <c r="AH17" s="45" t="s">
        <v>575</v>
      </c>
      <c r="AI17" s="32" t="s">
        <v>577</v>
      </c>
      <c r="AJ17" s="34" t="s">
        <v>561</v>
      </c>
      <c r="AK17" s="37">
        <v>39183</v>
      </c>
      <c r="AL17" s="38">
        <v>10.02</v>
      </c>
      <c r="AM17" s="37" t="s">
        <v>71</v>
      </c>
      <c r="AN17" s="38" t="s">
        <v>71</v>
      </c>
      <c r="AO17" s="38" t="s">
        <v>71</v>
      </c>
      <c r="AQ17" s="39">
        <f ca="1">INDEX('[1]Dane REGON NIP (PUBLIC)'!$BN$4:$BN$51,MATCH(Tab_Public[[#This Row],[ozn. DKF]],'[1]Dane REGON NIP (PUBLIC)'!$P$4:$P$51,0),1)</f>
        <v>73075</v>
      </c>
    </row>
    <row r="18" spans="1:43" s="1" customFormat="1" ht="13.5" customHeight="1" x14ac:dyDescent="0.25">
      <c r="A18" s="1">
        <f t="shared" ca="1" si="0"/>
        <v>14</v>
      </c>
      <c r="C18" s="25">
        <f ca="1">IF(AND(OR(VALUE(SUM(Tab_Public[[#This Row],[data rejestracji]]))&lt;&gt;0,VALUE(SUM(Tab_Public[[#This Row],[data pierwszej wyceny]]))&lt;&gt;0),AND(Tab_Public[[#This Row],[wyrejestrowanie]]="",Tab_Public[[#This Row],[ost wycena]]="")),MAX(C$3:C17)+1,"")</f>
        <v>14</v>
      </c>
      <c r="D18" s="1" t="s">
        <v>195</v>
      </c>
      <c r="E18" s="26">
        <v>39143</v>
      </c>
      <c r="F18" s="27">
        <v>39220</v>
      </c>
      <c r="G18" s="28" t="s">
        <v>71</v>
      </c>
      <c r="H18" s="27" t="s">
        <v>71</v>
      </c>
      <c r="I18" s="29" t="s">
        <v>196</v>
      </c>
      <c r="J18" s="30" t="s">
        <v>167</v>
      </c>
      <c r="K18" s="1" t="s">
        <v>168</v>
      </c>
      <c r="L18" s="31" t="s">
        <v>169</v>
      </c>
      <c r="M18" s="32" t="s">
        <v>197</v>
      </c>
      <c r="N18" s="31" t="s">
        <v>198</v>
      </c>
      <c r="O18" s="33" t="s">
        <v>199</v>
      </c>
      <c r="P18" s="33" t="s">
        <v>200</v>
      </c>
      <c r="Q18" s="33" t="s">
        <v>201</v>
      </c>
      <c r="S18" s="33">
        <v>414</v>
      </c>
      <c r="U18" s="1" t="s">
        <v>202</v>
      </c>
      <c r="V18" s="1" t="s">
        <v>203</v>
      </c>
      <c r="X18" s="30" t="s">
        <v>486</v>
      </c>
      <c r="Y18" s="27">
        <v>39125</v>
      </c>
      <c r="Z18" s="30" t="s">
        <v>508</v>
      </c>
      <c r="AA18" s="30" t="s">
        <v>511</v>
      </c>
      <c r="AB18" s="30" t="s">
        <v>507</v>
      </c>
      <c r="AC18" s="34">
        <v>190604</v>
      </c>
      <c r="AD18" s="34">
        <v>21092278</v>
      </c>
      <c r="AE18" s="35" t="s">
        <v>557</v>
      </c>
      <c r="AF18" s="36" t="s">
        <v>560</v>
      </c>
      <c r="AG18" s="45" t="s">
        <v>575</v>
      </c>
      <c r="AH18" s="45" t="s">
        <v>575</v>
      </c>
      <c r="AI18" s="32" t="s">
        <v>577</v>
      </c>
      <c r="AJ18" s="34" t="s">
        <v>561</v>
      </c>
      <c r="AK18" s="37">
        <v>39146</v>
      </c>
      <c r="AL18" s="38">
        <v>10.01</v>
      </c>
      <c r="AM18" s="37" t="s">
        <v>71</v>
      </c>
      <c r="AN18" s="38" t="s">
        <v>71</v>
      </c>
      <c r="AO18" s="38" t="s">
        <v>71</v>
      </c>
      <c r="AQ18" s="39">
        <f ca="1">INDEX('[1]Dane REGON NIP (PUBLIC)'!$BN$4:$BN$51,MATCH(Tab_Public[[#This Row],[ozn. DKF]],'[1]Dane REGON NIP (PUBLIC)'!$P$4:$P$51,0),1)</f>
        <v>104847</v>
      </c>
    </row>
    <row r="19" spans="1:43" s="1" customFormat="1" ht="13.5" customHeight="1" x14ac:dyDescent="0.25">
      <c r="A19" s="1">
        <f t="shared" ca="1" si="0"/>
        <v>15</v>
      </c>
      <c r="C19" s="25">
        <f ca="1">IF(AND(OR(VALUE(SUM(Tab_Public[[#This Row],[data rejestracji]]))&lt;&gt;0,VALUE(SUM(Tab_Public[[#This Row],[data pierwszej wyceny]]))&lt;&gt;0),AND(Tab_Public[[#This Row],[wyrejestrowanie]]="",Tab_Public[[#This Row],[ost wycena]]="")),MAX(C$3:C18)+1,"")</f>
        <v>15</v>
      </c>
      <c r="D19" s="1" t="s">
        <v>204</v>
      </c>
      <c r="E19" s="26">
        <v>39378</v>
      </c>
      <c r="F19" s="27">
        <v>39464</v>
      </c>
      <c r="G19" s="28" t="s">
        <v>71</v>
      </c>
      <c r="H19" s="27" t="s">
        <v>71</v>
      </c>
      <c r="I19" s="29" t="s">
        <v>205</v>
      </c>
      <c r="J19" s="30" t="s">
        <v>167</v>
      </c>
      <c r="K19" s="1" t="s">
        <v>168</v>
      </c>
      <c r="L19" s="31" t="s">
        <v>169</v>
      </c>
      <c r="M19" s="32" t="s">
        <v>206</v>
      </c>
      <c r="N19" s="31" t="s">
        <v>207</v>
      </c>
      <c r="O19" s="33" t="s">
        <v>208</v>
      </c>
      <c r="P19" s="33" t="s">
        <v>209</v>
      </c>
      <c r="Q19" s="33" t="s">
        <v>210</v>
      </c>
      <c r="S19" s="33">
        <v>426</v>
      </c>
      <c r="U19" s="1" t="s">
        <v>211</v>
      </c>
      <c r="V19" s="1" t="s">
        <v>212</v>
      </c>
      <c r="X19" s="30" t="s">
        <v>486</v>
      </c>
      <c r="Y19" s="27">
        <v>39338</v>
      </c>
      <c r="Z19" s="30" t="s">
        <v>512</v>
      </c>
      <c r="AA19" s="30" t="s">
        <v>513</v>
      </c>
      <c r="AB19" s="30" t="s">
        <v>507</v>
      </c>
      <c r="AC19" s="34">
        <v>190607</v>
      </c>
      <c r="AD19" s="34">
        <v>21300334</v>
      </c>
      <c r="AE19" s="35" t="s">
        <v>557</v>
      </c>
      <c r="AF19" s="36" t="s">
        <v>560</v>
      </c>
      <c r="AG19" s="45" t="s">
        <v>575</v>
      </c>
      <c r="AH19" s="45" t="s">
        <v>575</v>
      </c>
      <c r="AI19" s="32" t="s">
        <v>577</v>
      </c>
      <c r="AJ19" s="34" t="s">
        <v>561</v>
      </c>
      <c r="AK19" s="37">
        <v>39379</v>
      </c>
      <c r="AL19" s="38">
        <v>10.01</v>
      </c>
      <c r="AM19" s="37" t="s">
        <v>71</v>
      </c>
      <c r="AN19" s="38" t="s">
        <v>71</v>
      </c>
      <c r="AO19" s="38" t="s">
        <v>71</v>
      </c>
      <c r="AQ19" s="39">
        <f ca="1">INDEX('[1]Dane REGON NIP (PUBLIC)'!$BN$4:$BN$51,MATCH(Tab_Public[[#This Row],[ozn. DKF]],'[1]Dane REGON NIP (PUBLIC)'!$P$4:$P$51,0),1)</f>
        <v>382436</v>
      </c>
    </row>
    <row r="20" spans="1:43" s="1" customFormat="1" ht="13.5" customHeight="1" x14ac:dyDescent="0.25">
      <c r="A20" s="1">
        <f t="shared" ca="1" si="0"/>
        <v>16</v>
      </c>
      <c r="C20" s="25">
        <f ca="1">IF(AND(OR(VALUE(SUM(Tab_Public[[#This Row],[data rejestracji]]))&lt;&gt;0,VALUE(SUM(Tab_Public[[#This Row],[data pierwszej wyceny]]))&lt;&gt;0),AND(Tab_Public[[#This Row],[wyrejestrowanie]]="",Tab_Public[[#This Row],[ost wycena]]="")),MAX(C$3:C19)+1,"")</f>
        <v>16</v>
      </c>
      <c r="D20" s="1" t="s">
        <v>213</v>
      </c>
      <c r="E20" s="26">
        <v>42501</v>
      </c>
      <c r="F20" s="27" t="s">
        <v>120</v>
      </c>
      <c r="G20" s="28" t="s">
        <v>71</v>
      </c>
      <c r="H20" s="27" t="s">
        <v>71</v>
      </c>
      <c r="I20" s="29" t="s">
        <v>214</v>
      </c>
      <c r="J20" s="30" t="s">
        <v>167</v>
      </c>
      <c r="K20" s="1" t="s">
        <v>168</v>
      </c>
      <c r="L20" s="31" t="s">
        <v>169</v>
      </c>
      <c r="M20" s="32" t="s">
        <v>215</v>
      </c>
      <c r="N20" s="31" t="s">
        <v>216</v>
      </c>
      <c r="O20" s="33" t="s">
        <v>217</v>
      </c>
      <c r="P20" s="33" t="s">
        <v>218</v>
      </c>
      <c r="Q20" s="33" t="s">
        <v>219</v>
      </c>
      <c r="S20" s="33" t="s">
        <v>71</v>
      </c>
      <c r="U20" s="1" t="s">
        <v>220</v>
      </c>
      <c r="V20" s="1" t="s">
        <v>221</v>
      </c>
      <c r="X20" s="30" t="s">
        <v>486</v>
      </c>
      <c r="Y20" s="28">
        <v>0</v>
      </c>
      <c r="Z20" s="30" t="s">
        <v>391</v>
      </c>
      <c r="AA20" s="30" t="s">
        <v>514</v>
      </c>
      <c r="AB20" s="30" t="s">
        <v>507</v>
      </c>
      <c r="AC20" s="34">
        <v>190617</v>
      </c>
      <c r="AD20" s="34">
        <v>23948098</v>
      </c>
      <c r="AE20" s="35" t="s">
        <v>557</v>
      </c>
      <c r="AF20" s="36" t="s">
        <v>560</v>
      </c>
      <c r="AG20" s="45" t="s">
        <v>575</v>
      </c>
      <c r="AH20" s="45" t="s">
        <v>575</v>
      </c>
      <c r="AI20" s="32" t="s">
        <v>577</v>
      </c>
      <c r="AJ20" s="34" t="s">
        <v>561</v>
      </c>
      <c r="AK20" s="37">
        <v>42502</v>
      </c>
      <c r="AL20" s="38">
        <v>10</v>
      </c>
      <c r="AM20" s="37">
        <v>42510</v>
      </c>
      <c r="AN20" s="38">
        <v>2.57</v>
      </c>
      <c r="AO20" s="38" t="s">
        <v>562</v>
      </c>
      <c r="AQ20" s="39">
        <f ca="1">INDEX('[1]Dane REGON NIP (PUBLIC)'!$BN$4:$BN$51,MATCH(Tab_Public[[#This Row],[ozn. DKF]],'[1]Dane REGON NIP (PUBLIC)'!$P$4:$P$51,0),1)</f>
        <v>76458</v>
      </c>
    </row>
    <row r="21" spans="1:43" s="1" customFormat="1" ht="13.5" customHeight="1" x14ac:dyDescent="0.25">
      <c r="A21" s="1">
        <f t="shared" ca="1" si="0"/>
        <v>17</v>
      </c>
      <c r="C21" s="25">
        <f ca="1">IF(AND(OR(VALUE(SUM(Tab_Public[[#This Row],[data rejestracji]]))&lt;&gt;0,VALUE(SUM(Tab_Public[[#This Row],[data pierwszej wyceny]]))&lt;&gt;0),AND(Tab_Public[[#This Row],[wyrejestrowanie]]="",Tab_Public[[#This Row],[ost wycena]]="")),MAX(C$3:C20)+1,"")</f>
        <v>17</v>
      </c>
      <c r="D21" s="1" t="s">
        <v>222</v>
      </c>
      <c r="E21" s="26">
        <v>39644</v>
      </c>
      <c r="F21" s="27">
        <v>39652</v>
      </c>
      <c r="G21" s="28" t="s">
        <v>71</v>
      </c>
      <c r="H21" s="27" t="s">
        <v>71</v>
      </c>
      <c r="I21" s="29" t="s">
        <v>223</v>
      </c>
      <c r="J21" s="30" t="s">
        <v>167</v>
      </c>
      <c r="K21" s="1" t="s">
        <v>168</v>
      </c>
      <c r="L21" s="31" t="s">
        <v>169</v>
      </c>
      <c r="M21" s="32" t="s">
        <v>224</v>
      </c>
      <c r="N21" s="31" t="s">
        <v>225</v>
      </c>
      <c r="O21" s="33" t="s">
        <v>226</v>
      </c>
      <c r="P21" s="33" t="s">
        <v>227</v>
      </c>
      <c r="Q21" s="33" t="s">
        <v>228</v>
      </c>
      <c r="S21" s="33">
        <v>439</v>
      </c>
      <c r="U21" s="1" t="s">
        <v>229</v>
      </c>
      <c r="V21" s="1" t="s">
        <v>230</v>
      </c>
      <c r="X21" s="30" t="s">
        <v>486</v>
      </c>
      <c r="Y21" s="27">
        <v>39541</v>
      </c>
      <c r="Z21" s="30" t="s">
        <v>515</v>
      </c>
      <c r="AA21" s="30" t="s">
        <v>516</v>
      </c>
      <c r="AB21" s="30" t="s">
        <v>507</v>
      </c>
      <c r="AC21" s="34">
        <v>190610</v>
      </c>
      <c r="AD21" s="34">
        <v>21516537</v>
      </c>
      <c r="AE21" s="35" t="s">
        <v>557</v>
      </c>
      <c r="AF21" s="36" t="s">
        <v>560</v>
      </c>
      <c r="AG21" s="45" t="s">
        <v>575</v>
      </c>
      <c r="AH21" s="45" t="s">
        <v>575</v>
      </c>
      <c r="AI21" s="32" t="s">
        <v>577</v>
      </c>
      <c r="AJ21" s="34" t="s">
        <v>561</v>
      </c>
      <c r="AK21" s="37">
        <v>39645</v>
      </c>
      <c r="AL21" s="38">
        <v>10.039999999999999</v>
      </c>
      <c r="AM21" s="37" t="s">
        <v>71</v>
      </c>
      <c r="AN21" s="38" t="s">
        <v>71</v>
      </c>
      <c r="AO21" s="38" t="s">
        <v>71</v>
      </c>
      <c r="AQ21" s="39">
        <f ca="1">INDEX('[1]Dane REGON NIP (PUBLIC)'!$BN$4:$BN$51,MATCH(Tab_Public[[#This Row],[ozn. DKF]],'[1]Dane REGON NIP (PUBLIC)'!$P$4:$P$51,0),1)</f>
        <v>123688</v>
      </c>
    </row>
    <row r="22" spans="1:43" s="1" customFormat="1" ht="13.5" customHeight="1" x14ac:dyDescent="0.25">
      <c r="A22" s="1">
        <f t="shared" ca="1" si="0"/>
        <v>18</v>
      </c>
      <c r="C22" s="25">
        <f ca="1">IF(AND(OR(VALUE(SUM(Tab_Public[[#This Row],[data rejestracji]]))&lt;&gt;0,VALUE(SUM(Tab_Public[[#This Row],[data pierwszej wyceny]]))&lt;&gt;0),AND(Tab_Public[[#This Row],[wyrejestrowanie]]="",Tab_Public[[#This Row],[ost wycena]]="")),MAX(C$3:C21)+1,"")</f>
        <v>18</v>
      </c>
      <c r="D22" s="1" t="s">
        <v>231</v>
      </c>
      <c r="E22" s="26">
        <v>40164</v>
      </c>
      <c r="F22" s="27" t="s">
        <v>120</v>
      </c>
      <c r="G22" s="28" t="s">
        <v>71</v>
      </c>
      <c r="H22" s="27" t="s">
        <v>71</v>
      </c>
      <c r="I22" s="29" t="s">
        <v>232</v>
      </c>
      <c r="J22" s="30" t="s">
        <v>167</v>
      </c>
      <c r="K22" s="1" t="s">
        <v>168</v>
      </c>
      <c r="L22" s="31" t="s">
        <v>169</v>
      </c>
      <c r="M22" s="32" t="s">
        <v>233</v>
      </c>
      <c r="N22" s="31" t="s">
        <v>234</v>
      </c>
      <c r="O22" s="33" t="s">
        <v>235</v>
      </c>
      <c r="P22" s="33" t="s">
        <v>236</v>
      </c>
      <c r="Q22" s="33" t="s">
        <v>237</v>
      </c>
      <c r="S22" s="33">
        <v>498</v>
      </c>
      <c r="U22" s="1" t="s">
        <v>238</v>
      </c>
      <c r="V22" s="1" t="s">
        <v>239</v>
      </c>
      <c r="X22" s="30" t="s">
        <v>486</v>
      </c>
      <c r="Y22" s="27">
        <v>40099</v>
      </c>
      <c r="Z22" s="30" t="s">
        <v>517</v>
      </c>
      <c r="AA22" s="30" t="s">
        <v>518</v>
      </c>
      <c r="AB22" s="30" t="s">
        <v>507</v>
      </c>
      <c r="AC22" s="34">
        <v>190611</v>
      </c>
      <c r="AD22" s="34">
        <v>22017199</v>
      </c>
      <c r="AE22" s="35" t="s">
        <v>557</v>
      </c>
      <c r="AF22" s="36" t="s">
        <v>560</v>
      </c>
      <c r="AG22" s="45" t="s">
        <v>575</v>
      </c>
      <c r="AH22" s="45" t="s">
        <v>575</v>
      </c>
      <c r="AI22" s="32" t="s">
        <v>577</v>
      </c>
      <c r="AJ22" s="34" t="s">
        <v>561</v>
      </c>
      <c r="AK22" s="37">
        <v>40165</v>
      </c>
      <c r="AL22" s="38">
        <v>10</v>
      </c>
      <c r="AM22" s="37" t="s">
        <v>71</v>
      </c>
      <c r="AN22" s="38" t="s">
        <v>71</v>
      </c>
      <c r="AO22" s="38" t="s">
        <v>71</v>
      </c>
      <c r="AQ22" s="39">
        <f ca="1">INDEX('[1]Dane REGON NIP (PUBLIC)'!$BN$4:$BN$51,MATCH(Tab_Public[[#This Row],[ozn. DKF]],'[1]Dane REGON NIP (PUBLIC)'!$P$4:$P$51,0),1)</f>
        <v>3200045</v>
      </c>
    </row>
    <row r="23" spans="1:43" s="1" customFormat="1" ht="13.5" customHeight="1" x14ac:dyDescent="0.25">
      <c r="A23" s="1">
        <f t="shared" ca="1" si="0"/>
        <v>19</v>
      </c>
      <c r="C23" s="25">
        <f ca="1">IF(AND(OR(VALUE(SUM(Tab_Public[[#This Row],[data rejestracji]]))&lt;&gt;0,VALUE(SUM(Tab_Public[[#This Row],[data pierwszej wyceny]]))&lt;&gt;0),AND(Tab_Public[[#This Row],[wyrejestrowanie]]="",Tab_Public[[#This Row],[ost wycena]]="")),MAX(C$3:C22)+1,"")</f>
        <v>19</v>
      </c>
      <c r="D23" s="1" t="s">
        <v>240</v>
      </c>
      <c r="E23" s="26">
        <v>41829</v>
      </c>
      <c r="F23" s="27" t="s">
        <v>120</v>
      </c>
      <c r="G23" s="28" t="s">
        <v>71</v>
      </c>
      <c r="H23" s="27" t="s">
        <v>71</v>
      </c>
      <c r="I23" s="29" t="s">
        <v>241</v>
      </c>
      <c r="J23" s="30" t="s">
        <v>167</v>
      </c>
      <c r="K23" s="1" t="s">
        <v>168</v>
      </c>
      <c r="L23" s="31" t="s">
        <v>169</v>
      </c>
      <c r="M23" s="32" t="s">
        <v>242</v>
      </c>
      <c r="N23" s="31" t="s">
        <v>243</v>
      </c>
      <c r="O23" s="33" t="s">
        <v>244</v>
      </c>
      <c r="P23" s="33" t="s">
        <v>245</v>
      </c>
      <c r="Q23" s="33" t="s">
        <v>246</v>
      </c>
      <c r="S23" s="33">
        <v>6945</v>
      </c>
      <c r="U23" s="1" t="s">
        <v>247</v>
      </c>
      <c r="V23" s="1" t="s">
        <v>248</v>
      </c>
      <c r="X23" s="30" t="s">
        <v>486</v>
      </c>
      <c r="Y23" s="28">
        <v>41515</v>
      </c>
      <c r="Z23" s="30" t="s">
        <v>519</v>
      </c>
      <c r="AA23" s="30" t="s">
        <v>520</v>
      </c>
      <c r="AB23" s="30" t="s">
        <v>507</v>
      </c>
      <c r="AC23" s="34">
        <v>190613</v>
      </c>
      <c r="AD23" s="34">
        <v>23422553</v>
      </c>
      <c r="AE23" s="35" t="s">
        <v>557</v>
      </c>
      <c r="AF23" s="36" t="s">
        <v>560</v>
      </c>
      <c r="AG23" s="45" t="s">
        <v>575</v>
      </c>
      <c r="AH23" s="45" t="s">
        <v>575</v>
      </c>
      <c r="AI23" s="32" t="s">
        <v>577</v>
      </c>
      <c r="AJ23" s="34" t="s">
        <v>561</v>
      </c>
      <c r="AK23" s="37">
        <v>41830</v>
      </c>
      <c r="AL23" s="38">
        <v>10</v>
      </c>
      <c r="AM23" s="37" t="s">
        <v>71</v>
      </c>
      <c r="AN23" s="38" t="s">
        <v>71</v>
      </c>
      <c r="AO23" s="38" t="s">
        <v>71</v>
      </c>
      <c r="AQ23" s="39">
        <f ca="1">INDEX('[1]Dane REGON NIP (PUBLIC)'!$BN$4:$BN$51,MATCH(Tab_Public[[#This Row],[ozn. DKF]],'[1]Dane REGON NIP (PUBLIC)'!$P$4:$P$51,0),1)</f>
        <v>123747</v>
      </c>
    </row>
    <row r="24" spans="1:43" s="1" customFormat="1" ht="13.5" customHeight="1" x14ac:dyDescent="0.25">
      <c r="A24" s="1">
        <f t="shared" ca="1" si="0"/>
        <v>20</v>
      </c>
      <c r="C24" s="25">
        <f ca="1">IF(AND(OR(VALUE(SUM(Tab_Public[[#This Row],[data rejestracji]]))&lt;&gt;0,VALUE(SUM(Tab_Public[[#This Row],[data pierwszej wyceny]]))&lt;&gt;0),AND(Tab_Public[[#This Row],[wyrejestrowanie]]="",Tab_Public[[#This Row],[ost wycena]]="")),MAX(C$3:C23)+1,"")</f>
        <v>20</v>
      </c>
      <c r="D24" s="1" t="s">
        <v>249</v>
      </c>
      <c r="E24" s="26">
        <v>42046</v>
      </c>
      <c r="F24" s="27" t="s">
        <v>120</v>
      </c>
      <c r="G24" s="28" t="s">
        <v>71</v>
      </c>
      <c r="H24" s="27" t="s">
        <v>71</v>
      </c>
      <c r="I24" s="29" t="s">
        <v>250</v>
      </c>
      <c r="J24" s="30" t="s">
        <v>167</v>
      </c>
      <c r="K24" s="1" t="s">
        <v>168</v>
      </c>
      <c r="L24" s="31" t="s">
        <v>169</v>
      </c>
      <c r="M24" s="32" t="s">
        <v>251</v>
      </c>
      <c r="N24" s="31" t="s">
        <v>252</v>
      </c>
      <c r="O24" s="33" t="s">
        <v>253</v>
      </c>
      <c r="P24" s="33" t="s">
        <v>254</v>
      </c>
      <c r="Q24" s="33" t="s">
        <v>255</v>
      </c>
      <c r="S24" s="33">
        <v>7092</v>
      </c>
      <c r="U24" s="1" t="s">
        <v>256</v>
      </c>
      <c r="V24" s="1" t="s">
        <v>257</v>
      </c>
      <c r="X24" s="30" t="s">
        <v>486</v>
      </c>
      <c r="Y24" s="27">
        <v>0</v>
      </c>
      <c r="Z24" s="30" t="s">
        <v>391</v>
      </c>
      <c r="AA24" s="30" t="s">
        <v>521</v>
      </c>
      <c r="AB24" s="30" t="s">
        <v>507</v>
      </c>
      <c r="AC24" s="34">
        <v>190615</v>
      </c>
      <c r="AD24" s="34">
        <v>23626699</v>
      </c>
      <c r="AE24" s="35" t="s">
        <v>557</v>
      </c>
      <c r="AF24" s="36" t="s">
        <v>560</v>
      </c>
      <c r="AG24" s="45" t="s">
        <v>575</v>
      </c>
      <c r="AH24" s="45" t="s">
        <v>575</v>
      </c>
      <c r="AI24" s="32" t="s">
        <v>577</v>
      </c>
      <c r="AJ24" s="34" t="s">
        <v>561</v>
      </c>
      <c r="AK24" s="37">
        <v>42047</v>
      </c>
      <c r="AL24" s="38">
        <v>10</v>
      </c>
      <c r="AM24" s="37" t="s">
        <v>71</v>
      </c>
      <c r="AN24" s="38" t="s">
        <v>71</v>
      </c>
      <c r="AO24" s="38" t="s">
        <v>71</v>
      </c>
      <c r="AQ24" s="39">
        <f ca="1">INDEX('[1]Dane REGON NIP (PUBLIC)'!$BN$4:$BN$51,MATCH(Tab_Public[[#This Row],[ozn. DKF]],'[1]Dane REGON NIP (PUBLIC)'!$P$4:$P$51,0),1)</f>
        <v>88846</v>
      </c>
    </row>
    <row r="25" spans="1:43" s="1" customFormat="1" ht="13.5" customHeight="1" x14ac:dyDescent="0.25">
      <c r="A25" s="1">
        <f t="shared" ca="1" si="0"/>
        <v>21</v>
      </c>
      <c r="C25" s="25">
        <f ca="1">IF(AND(OR(VALUE(SUM(Tab_Public[[#This Row],[data rejestracji]]))&lt;&gt;0,VALUE(SUM(Tab_Public[[#This Row],[data pierwszej wyceny]]))&lt;&gt;0),AND(Tab_Public[[#This Row],[wyrejestrowanie]]="",Tab_Public[[#This Row],[ost wycena]]="")),MAX(C$3:C24)+1,"")</f>
        <v>21</v>
      </c>
      <c r="D25" s="1" t="s">
        <v>258</v>
      </c>
      <c r="E25" s="26">
        <v>42170</v>
      </c>
      <c r="F25" s="27" t="s">
        <v>120</v>
      </c>
      <c r="G25" s="28" t="s">
        <v>71</v>
      </c>
      <c r="H25" s="27" t="s">
        <v>71</v>
      </c>
      <c r="I25" s="29" t="s">
        <v>259</v>
      </c>
      <c r="J25" s="30" t="s">
        <v>167</v>
      </c>
      <c r="K25" s="1" t="s">
        <v>168</v>
      </c>
      <c r="L25" s="31" t="s">
        <v>169</v>
      </c>
      <c r="M25" s="32" t="s">
        <v>260</v>
      </c>
      <c r="N25" s="31" t="s">
        <v>261</v>
      </c>
      <c r="O25" s="33" t="s">
        <v>262</v>
      </c>
      <c r="P25" s="33" t="s">
        <v>263</v>
      </c>
      <c r="Q25" s="33" t="s">
        <v>264</v>
      </c>
      <c r="S25" s="33">
        <v>7156</v>
      </c>
      <c r="U25" s="1" t="s">
        <v>265</v>
      </c>
      <c r="V25" s="1" t="s">
        <v>266</v>
      </c>
      <c r="X25" s="30" t="s">
        <v>486</v>
      </c>
      <c r="Y25" s="27">
        <v>0</v>
      </c>
      <c r="Z25" s="30" t="s">
        <v>391</v>
      </c>
      <c r="AA25" s="30" t="s">
        <v>522</v>
      </c>
      <c r="AB25" s="30" t="s">
        <v>507</v>
      </c>
      <c r="AC25" s="34">
        <v>190616</v>
      </c>
      <c r="AD25" s="34">
        <v>23720454</v>
      </c>
      <c r="AE25" s="35" t="s">
        <v>557</v>
      </c>
      <c r="AF25" s="36" t="s">
        <v>560</v>
      </c>
      <c r="AG25" s="45" t="s">
        <v>575</v>
      </c>
      <c r="AH25" s="45" t="s">
        <v>575</v>
      </c>
      <c r="AI25" s="32" t="s">
        <v>577</v>
      </c>
      <c r="AJ25" s="34" t="s">
        <v>561</v>
      </c>
      <c r="AK25" s="37">
        <v>42171</v>
      </c>
      <c r="AL25" s="38">
        <v>10</v>
      </c>
      <c r="AM25" s="37" t="s">
        <v>71</v>
      </c>
      <c r="AN25" s="38" t="s">
        <v>71</v>
      </c>
      <c r="AO25" s="38" t="s">
        <v>71</v>
      </c>
      <c r="AQ25" s="39">
        <f ca="1">INDEX('[1]Dane REGON NIP (PUBLIC)'!$BN$4:$BN$51,MATCH(Tab_Public[[#This Row],[ozn. DKF]],'[1]Dane REGON NIP (PUBLIC)'!$P$4:$P$51,0),1)</f>
        <v>99111</v>
      </c>
    </row>
    <row r="26" spans="1:43" s="1" customFormat="1" ht="13.5" customHeight="1" x14ac:dyDescent="0.25">
      <c r="A26" s="1">
        <f t="shared" ca="1" si="0"/>
        <v>22</v>
      </c>
      <c r="C26" s="25">
        <f ca="1">IF(AND(OR(VALUE(SUM(Tab_Public[[#This Row],[data rejestracji]]))&lt;&gt;0,VALUE(SUM(Tab_Public[[#This Row],[data pierwszej wyceny]]))&lt;&gt;0),AND(Tab_Public[[#This Row],[wyrejestrowanie]]="",Tab_Public[[#This Row],[ost wycena]]="")),MAX(C$3:C25)+1,"")</f>
        <v>22</v>
      </c>
      <c r="D26" s="1" t="s">
        <v>267</v>
      </c>
      <c r="E26" s="26">
        <v>43796</v>
      </c>
      <c r="F26" s="27" t="s">
        <v>120</v>
      </c>
      <c r="G26" s="28" t="s">
        <v>71</v>
      </c>
      <c r="H26" s="27" t="s">
        <v>71</v>
      </c>
      <c r="I26" s="29" t="s">
        <v>268</v>
      </c>
      <c r="J26" s="30" t="s">
        <v>167</v>
      </c>
      <c r="K26" s="1" t="s">
        <v>168</v>
      </c>
      <c r="L26" s="31" t="s">
        <v>169</v>
      </c>
      <c r="M26" s="32" t="s">
        <v>269</v>
      </c>
      <c r="N26" s="31" t="s">
        <v>270</v>
      </c>
      <c r="O26" s="33" t="s">
        <v>271</v>
      </c>
      <c r="P26" s="33" t="s">
        <v>272</v>
      </c>
      <c r="Q26" s="33" t="s">
        <v>273</v>
      </c>
      <c r="S26" s="33" t="s">
        <v>71</v>
      </c>
      <c r="U26" s="1" t="s">
        <v>274</v>
      </c>
      <c r="V26" s="1" t="s">
        <v>275</v>
      </c>
      <c r="X26" s="30" t="s">
        <v>486</v>
      </c>
      <c r="Y26" s="27">
        <v>0</v>
      </c>
      <c r="Z26" s="30" t="s">
        <v>391</v>
      </c>
      <c r="AA26" s="30" t="s">
        <v>523</v>
      </c>
      <c r="AB26" s="30" t="s">
        <v>507</v>
      </c>
      <c r="AC26" s="34">
        <v>190619</v>
      </c>
      <c r="AD26" s="34">
        <v>25352414</v>
      </c>
      <c r="AE26" s="35" t="s">
        <v>557</v>
      </c>
      <c r="AF26" s="36" t="s">
        <v>560</v>
      </c>
      <c r="AG26" s="45" t="s">
        <v>575</v>
      </c>
      <c r="AH26" s="45" t="s">
        <v>575</v>
      </c>
      <c r="AI26" s="32" t="s">
        <v>577</v>
      </c>
      <c r="AJ26" s="34" t="s">
        <v>561</v>
      </c>
      <c r="AK26" s="37">
        <v>43797</v>
      </c>
      <c r="AL26" s="38">
        <v>100</v>
      </c>
      <c r="AM26" s="37" t="s">
        <v>71</v>
      </c>
      <c r="AN26" s="38" t="s">
        <v>71</v>
      </c>
      <c r="AO26" s="38" t="s">
        <v>71</v>
      </c>
      <c r="AQ26" s="39">
        <f ca="1">INDEX('[1]Dane REGON NIP (PUBLIC)'!$BN$4:$BN$51,MATCH(Tab_Public[[#This Row],[ozn. DKF]],'[1]Dane REGON NIP (PUBLIC)'!$P$4:$P$51,0),1)</f>
        <v>1252629</v>
      </c>
    </row>
    <row r="27" spans="1:43" s="1" customFormat="1" ht="13.5" x14ac:dyDescent="0.25">
      <c r="A27" s="1">
        <f t="shared" ca="1" si="0"/>
        <v>23</v>
      </c>
      <c r="C27" s="25">
        <f ca="1">IF(AND(OR(VALUE(SUM(Tab_Public[[#This Row],[data rejestracji]]))&lt;&gt;0,VALUE(SUM(Tab_Public[[#This Row],[data pierwszej wyceny]]))&lt;&gt;0),AND(Tab_Public[[#This Row],[wyrejestrowanie]]="",Tab_Public[[#This Row],[ost wycena]]="")),MAX(C$3:C26)+1,"")</f>
        <v>23</v>
      </c>
      <c r="D27" s="1" t="s">
        <v>276</v>
      </c>
      <c r="E27" s="26">
        <v>44028</v>
      </c>
      <c r="F27" s="27" t="s">
        <v>120</v>
      </c>
      <c r="G27" s="28" t="s">
        <v>71</v>
      </c>
      <c r="H27" s="27" t="s">
        <v>71</v>
      </c>
      <c r="I27" s="29" t="s">
        <v>277</v>
      </c>
      <c r="J27" s="30" t="s">
        <v>167</v>
      </c>
      <c r="K27" s="1" t="s">
        <v>168</v>
      </c>
      <c r="L27" s="31" t="s">
        <v>169</v>
      </c>
      <c r="M27" s="32" t="s">
        <v>278</v>
      </c>
      <c r="N27" s="31" t="s">
        <v>279</v>
      </c>
      <c r="O27" s="33" t="s">
        <v>280</v>
      </c>
      <c r="P27" s="33" t="s">
        <v>281</v>
      </c>
      <c r="Q27" s="33" t="s">
        <v>282</v>
      </c>
      <c r="S27" s="33" t="s">
        <v>71</v>
      </c>
      <c r="U27" s="1" t="s">
        <v>283</v>
      </c>
      <c r="V27" s="1" t="s">
        <v>284</v>
      </c>
      <c r="X27" s="30" t="s">
        <v>486</v>
      </c>
      <c r="Y27" s="27">
        <v>0</v>
      </c>
      <c r="Z27" s="30" t="s">
        <v>391</v>
      </c>
      <c r="AA27" s="30" t="s">
        <v>524</v>
      </c>
      <c r="AB27" s="30" t="s">
        <v>507</v>
      </c>
      <c r="AC27" s="34">
        <v>190620</v>
      </c>
      <c r="AD27" s="34">
        <v>25553684</v>
      </c>
      <c r="AE27" s="35" t="s">
        <v>557</v>
      </c>
      <c r="AF27" s="36" t="s">
        <v>560</v>
      </c>
      <c r="AG27" s="45" t="s">
        <v>575</v>
      </c>
      <c r="AH27" s="45" t="s">
        <v>575</v>
      </c>
      <c r="AI27" s="32" t="s">
        <v>577</v>
      </c>
      <c r="AJ27" s="34" t="s">
        <v>561</v>
      </c>
      <c r="AK27" s="37">
        <v>44029</v>
      </c>
      <c r="AL27" s="38">
        <v>100</v>
      </c>
      <c r="AM27" s="37" t="s">
        <v>71</v>
      </c>
      <c r="AN27" s="38" t="s">
        <v>71</v>
      </c>
      <c r="AO27" s="38" t="s">
        <v>71</v>
      </c>
      <c r="AQ27" s="39">
        <f ca="1">INDEX('[1]Dane REGON NIP (PUBLIC)'!$BN$4:$BN$51,MATCH(Tab_Public[[#This Row],[ozn. DKF]],'[1]Dane REGON NIP (PUBLIC)'!$P$4:$P$51,0),1)</f>
        <v>30424</v>
      </c>
    </row>
    <row r="28" spans="1:43" s="1" customFormat="1" ht="13.5" x14ac:dyDescent="0.25">
      <c r="A28" s="1">
        <f t="shared" ca="1" si="0"/>
        <v>24</v>
      </c>
      <c r="C28" s="25">
        <f ca="1">IF(AND(OR(VALUE(SUM(Tab_Public[[#This Row],[data rejestracji]]))&lt;&gt;0,VALUE(SUM(Tab_Public[[#This Row],[data pierwszej wyceny]]))&lt;&gt;0),AND(Tab_Public[[#This Row],[wyrejestrowanie]]="",Tab_Public[[#This Row],[ost wycena]]="")),MAX(C$3:C27)+1,"")</f>
        <v>24</v>
      </c>
      <c r="D28" s="1" t="s">
        <v>285</v>
      </c>
      <c r="E28" s="26">
        <v>44384</v>
      </c>
      <c r="F28" s="27" t="s">
        <v>120</v>
      </c>
      <c r="G28" s="28" t="s">
        <v>71</v>
      </c>
      <c r="H28" s="27" t="s">
        <v>71</v>
      </c>
      <c r="I28" s="29" t="s">
        <v>286</v>
      </c>
      <c r="J28" s="30" t="s">
        <v>167</v>
      </c>
      <c r="K28" s="1" t="s">
        <v>168</v>
      </c>
      <c r="L28" s="31" t="s">
        <v>169</v>
      </c>
      <c r="M28" s="32" t="s">
        <v>287</v>
      </c>
      <c r="N28" s="31" t="s">
        <v>288</v>
      </c>
      <c r="O28" s="33" t="s">
        <v>289</v>
      </c>
      <c r="P28" s="33" t="s">
        <v>290</v>
      </c>
      <c r="Q28" s="33" t="s">
        <v>291</v>
      </c>
      <c r="S28" s="33" t="s">
        <v>71</v>
      </c>
      <c r="U28" s="1" t="s">
        <v>292</v>
      </c>
      <c r="V28" s="1" t="s">
        <v>293</v>
      </c>
      <c r="X28" s="30" t="s">
        <v>486</v>
      </c>
      <c r="Y28" s="27">
        <v>0</v>
      </c>
      <c r="Z28" s="30" t="s">
        <v>391</v>
      </c>
      <c r="AA28" s="30" t="s">
        <v>525</v>
      </c>
      <c r="AB28" s="30" t="s">
        <v>507</v>
      </c>
      <c r="AC28" s="34">
        <v>190621</v>
      </c>
      <c r="AD28" s="34">
        <v>25872601</v>
      </c>
      <c r="AE28" s="35" t="s">
        <v>557</v>
      </c>
      <c r="AF28" s="36" t="s">
        <v>560</v>
      </c>
      <c r="AG28" s="45" t="s">
        <v>575</v>
      </c>
      <c r="AH28" s="45" t="s">
        <v>575</v>
      </c>
      <c r="AI28" s="32" t="s">
        <v>577</v>
      </c>
      <c r="AJ28" s="34" t="s">
        <v>561</v>
      </c>
      <c r="AK28" s="37">
        <v>44384</v>
      </c>
      <c r="AL28" s="38">
        <v>10</v>
      </c>
      <c r="AM28" s="37" t="s">
        <v>71</v>
      </c>
      <c r="AN28" s="38" t="s">
        <v>71</v>
      </c>
      <c r="AO28" s="38" t="s">
        <v>71</v>
      </c>
      <c r="AQ28" s="39">
        <f ca="1">INDEX('[1]Dane REGON NIP (PUBLIC)'!$BN$4:$BN$51,MATCH(Tab_Public[[#This Row],[ozn. DKF]],'[1]Dane REGON NIP (PUBLIC)'!$P$4:$P$51,0),1)</f>
        <v>33482</v>
      </c>
    </row>
    <row r="29" spans="1:43" s="1" customFormat="1" ht="13.5" customHeight="1" x14ac:dyDescent="0.25">
      <c r="A29" s="1">
        <f t="shared" ca="1" si="0"/>
        <v>25</v>
      </c>
      <c r="C29" s="25">
        <f ca="1">IF(AND(OR(VALUE(SUM(Tab_Public[[#This Row],[data rejestracji]]))&lt;&gt;0,VALUE(SUM(Tab_Public[[#This Row],[data pierwszej wyceny]]))&lt;&gt;0),AND(Tab_Public[[#This Row],[wyrejestrowanie]]="",Tab_Public[[#This Row],[ost wycena]]="")),MAX(C$3:C28)+1,"")</f>
        <v>25</v>
      </c>
      <c r="D29" s="1" t="s">
        <v>294</v>
      </c>
      <c r="E29" s="26">
        <v>43166</v>
      </c>
      <c r="F29" s="27" t="s">
        <v>120</v>
      </c>
      <c r="G29" s="28" t="s">
        <v>71</v>
      </c>
      <c r="H29" s="27" t="s">
        <v>71</v>
      </c>
      <c r="I29" s="29" t="s">
        <v>295</v>
      </c>
      <c r="J29" s="30" t="s">
        <v>167</v>
      </c>
      <c r="K29" s="1" t="s">
        <v>168</v>
      </c>
      <c r="L29" s="31" t="s">
        <v>169</v>
      </c>
      <c r="M29" s="32" t="s">
        <v>296</v>
      </c>
      <c r="N29" s="31" t="s">
        <v>297</v>
      </c>
      <c r="O29" s="33" t="s">
        <v>298</v>
      </c>
      <c r="P29" s="33" t="s">
        <v>299</v>
      </c>
      <c r="Q29" s="33" t="s">
        <v>300</v>
      </c>
      <c r="S29" s="33" t="s">
        <v>71</v>
      </c>
      <c r="U29" s="1" t="s">
        <v>301</v>
      </c>
      <c r="V29" s="1" t="s">
        <v>302</v>
      </c>
      <c r="X29" s="30" t="s">
        <v>486</v>
      </c>
      <c r="Y29" s="28">
        <v>0</v>
      </c>
      <c r="Z29" s="30" t="s">
        <v>391</v>
      </c>
      <c r="AA29" s="30" t="s">
        <v>526</v>
      </c>
      <c r="AB29" s="30" t="s">
        <v>507</v>
      </c>
      <c r="AC29" s="34">
        <v>190618</v>
      </c>
      <c r="AD29" s="34">
        <v>24716899</v>
      </c>
      <c r="AE29" s="35" t="s">
        <v>557</v>
      </c>
      <c r="AF29" s="36" t="s">
        <v>560</v>
      </c>
      <c r="AG29" s="45" t="s">
        <v>575</v>
      </c>
      <c r="AH29" s="45" t="s">
        <v>575</v>
      </c>
      <c r="AI29" s="32" t="s">
        <v>577</v>
      </c>
      <c r="AJ29" s="34" t="s">
        <v>561</v>
      </c>
      <c r="AK29" s="37">
        <v>43167</v>
      </c>
      <c r="AL29" s="38">
        <v>10</v>
      </c>
      <c r="AM29" s="37" t="s">
        <v>71</v>
      </c>
      <c r="AN29" s="38" t="s">
        <v>71</v>
      </c>
      <c r="AO29" s="38" t="s">
        <v>71</v>
      </c>
      <c r="AQ29" s="39">
        <f ca="1">INDEX('[1]Dane REGON NIP (PUBLIC)'!$BN$4:$BN$51,MATCH(Tab_Public[[#This Row],[ozn. DKF]],'[1]Dane REGON NIP (PUBLIC)'!$P$4:$P$51,0),1)</f>
        <v>28808</v>
      </c>
    </row>
    <row r="30" spans="1:43" s="1" customFormat="1" ht="13.5" customHeight="1" x14ac:dyDescent="0.25">
      <c r="A30" s="1">
        <f t="shared" ca="1" si="0"/>
        <v>26</v>
      </c>
      <c r="C30" s="25">
        <f ca="1">IF(AND(OR(VALUE(SUM(Tab_Public[[#This Row],[data rejestracji]]))&lt;&gt;0,VALUE(SUM(Tab_Public[[#This Row],[data pierwszej wyceny]]))&lt;&gt;0),AND(Tab_Public[[#This Row],[wyrejestrowanie]]="",Tab_Public[[#This Row],[ost wycena]]="")),MAX(C$3:C29)+1,"")</f>
        <v>26</v>
      </c>
      <c r="D30" s="1" t="s">
        <v>303</v>
      </c>
      <c r="E30" s="26">
        <v>40780</v>
      </c>
      <c r="F30" s="27">
        <v>40778</v>
      </c>
      <c r="G30" s="28" t="s">
        <v>71</v>
      </c>
      <c r="H30" s="27" t="s">
        <v>71</v>
      </c>
      <c r="I30" s="29" t="s">
        <v>304</v>
      </c>
      <c r="J30" s="30" t="s">
        <v>305</v>
      </c>
      <c r="K30" s="1" t="s">
        <v>306</v>
      </c>
      <c r="L30" s="31" t="s">
        <v>307</v>
      </c>
      <c r="M30" s="32" t="s">
        <v>308</v>
      </c>
      <c r="N30" s="31" t="s">
        <v>309</v>
      </c>
      <c r="O30" s="33" t="s">
        <v>310</v>
      </c>
      <c r="P30" s="33" t="s">
        <v>311</v>
      </c>
      <c r="Q30" s="33" t="s">
        <v>312</v>
      </c>
      <c r="S30" s="33">
        <v>6052</v>
      </c>
      <c r="U30" s="1" t="s">
        <v>313</v>
      </c>
      <c r="V30" s="1" t="s">
        <v>314</v>
      </c>
      <c r="X30" s="30" t="s">
        <v>486</v>
      </c>
      <c r="Y30" s="28">
        <v>40752</v>
      </c>
      <c r="Z30" s="30" t="s">
        <v>527</v>
      </c>
      <c r="AA30" s="30" t="s">
        <v>528</v>
      </c>
      <c r="AB30" s="30" t="s">
        <v>529</v>
      </c>
      <c r="AC30" s="34">
        <v>190028</v>
      </c>
      <c r="AD30" s="34">
        <v>22484046</v>
      </c>
      <c r="AE30" s="35" t="s">
        <v>557</v>
      </c>
      <c r="AF30" s="36" t="s">
        <v>560</v>
      </c>
      <c r="AG30" s="45" t="s">
        <v>575</v>
      </c>
      <c r="AH30" s="45" t="s">
        <v>575</v>
      </c>
      <c r="AI30" s="32" t="s">
        <v>577</v>
      </c>
      <c r="AJ30" s="34" t="s">
        <v>563</v>
      </c>
      <c r="AK30" s="37">
        <v>40781</v>
      </c>
      <c r="AL30" s="38">
        <v>10.01</v>
      </c>
      <c r="AM30" s="37" t="s">
        <v>71</v>
      </c>
      <c r="AN30" s="38" t="s">
        <v>71</v>
      </c>
      <c r="AO30" s="38" t="s">
        <v>71</v>
      </c>
      <c r="AQ30" s="39">
        <f ca="1">INDEX('[1]Dane REGON NIP (PUBLIC)'!$BN$4:$BN$51,MATCH(Tab_Public[[#This Row],[ozn. DKF]],'[1]Dane REGON NIP (PUBLIC)'!$P$4:$P$51,0),1)</f>
        <v>409715</v>
      </c>
    </row>
    <row r="31" spans="1:43" s="1" customFormat="1" ht="13.5" customHeight="1" x14ac:dyDescent="0.25">
      <c r="A31" s="1">
        <f t="shared" ca="1" si="0"/>
        <v>27</v>
      </c>
      <c r="C31" s="25">
        <f ca="1">IF(AND(OR(VALUE(SUM(Tab_Public[[#This Row],[data rejestracji]]))&lt;&gt;0,VALUE(SUM(Tab_Public[[#This Row],[data pierwszej wyceny]]))&lt;&gt;0),AND(Tab_Public[[#This Row],[wyrejestrowanie]]="",Tab_Public[[#This Row],[ost wycena]]="")),MAX(C$3:C30)+1,"")</f>
        <v>27</v>
      </c>
      <c r="D31" s="1" t="s">
        <v>315</v>
      </c>
      <c r="E31" s="26">
        <v>39738</v>
      </c>
      <c r="F31" s="27">
        <v>39771</v>
      </c>
      <c r="G31" s="28" t="s">
        <v>71</v>
      </c>
      <c r="H31" s="27" t="s">
        <v>71</v>
      </c>
      <c r="I31" s="29" t="s">
        <v>316</v>
      </c>
      <c r="J31" s="30" t="s">
        <v>305</v>
      </c>
      <c r="K31" s="1" t="s">
        <v>306</v>
      </c>
      <c r="L31" s="31" t="s">
        <v>307</v>
      </c>
      <c r="M31" s="32" t="s">
        <v>317</v>
      </c>
      <c r="N31" s="31" t="s">
        <v>318</v>
      </c>
      <c r="O31" s="33" t="s">
        <v>319</v>
      </c>
      <c r="P31" s="33" t="s">
        <v>320</v>
      </c>
      <c r="Q31" s="33" t="s">
        <v>321</v>
      </c>
      <c r="S31" s="33">
        <v>437</v>
      </c>
      <c r="U31" s="1" t="s">
        <v>322</v>
      </c>
      <c r="V31" s="1" t="s">
        <v>323</v>
      </c>
      <c r="X31" s="30" t="s">
        <v>486</v>
      </c>
      <c r="Y31" s="27">
        <v>39638</v>
      </c>
      <c r="Z31" s="30" t="s">
        <v>530</v>
      </c>
      <c r="AA31" s="30" t="s">
        <v>531</v>
      </c>
      <c r="AB31" s="30" t="s">
        <v>529</v>
      </c>
      <c r="AC31" s="34">
        <v>192662</v>
      </c>
      <c r="AD31" s="34">
        <v>21627386</v>
      </c>
      <c r="AE31" s="35" t="s">
        <v>557</v>
      </c>
      <c r="AF31" s="36" t="s">
        <v>560</v>
      </c>
      <c r="AG31" s="45" t="s">
        <v>575</v>
      </c>
      <c r="AH31" s="45" t="s">
        <v>575</v>
      </c>
      <c r="AI31" s="32" t="s">
        <v>577</v>
      </c>
      <c r="AJ31" s="34" t="s">
        <v>563</v>
      </c>
      <c r="AK31" s="37">
        <v>39741</v>
      </c>
      <c r="AL31" s="38">
        <v>10.01</v>
      </c>
      <c r="AM31" s="37" t="s">
        <v>71</v>
      </c>
      <c r="AN31" s="38" t="s">
        <v>71</v>
      </c>
      <c r="AO31" s="38" t="s">
        <v>71</v>
      </c>
      <c r="AQ31" s="39">
        <f ca="1">INDEX('[1]Dane REGON NIP (PUBLIC)'!$BN$4:$BN$51,MATCH(Tab_Public[[#This Row],[ozn. DKF]],'[1]Dane REGON NIP (PUBLIC)'!$P$4:$P$51,0),1)</f>
        <v>156257</v>
      </c>
    </row>
    <row r="32" spans="1:43" s="1" customFormat="1" ht="13.5" customHeight="1" x14ac:dyDescent="0.25">
      <c r="A32" s="1">
        <f t="shared" ca="1" si="0"/>
        <v>28</v>
      </c>
      <c r="C32" s="25">
        <f ca="1">IF(AND(OR(VALUE(SUM(Tab_Public[[#This Row],[data rejestracji]]))&lt;&gt;0,VALUE(SUM(Tab_Public[[#This Row],[data pierwszej wyceny]]))&lt;&gt;0),AND(Tab_Public[[#This Row],[wyrejestrowanie]]="",Tab_Public[[#This Row],[ost wycena]]="")),MAX(C$3:C31)+1,"")</f>
        <v>28</v>
      </c>
      <c r="D32" s="1" t="s">
        <v>324</v>
      </c>
      <c r="E32" s="26">
        <v>42263</v>
      </c>
      <c r="F32" s="27" t="s">
        <v>120</v>
      </c>
      <c r="G32" s="28" t="s">
        <v>71</v>
      </c>
      <c r="H32" s="27" t="s">
        <v>71</v>
      </c>
      <c r="I32" s="29" t="s">
        <v>325</v>
      </c>
      <c r="J32" s="30" t="s">
        <v>305</v>
      </c>
      <c r="K32" s="1" t="s">
        <v>306</v>
      </c>
      <c r="L32" s="31" t="s">
        <v>307</v>
      </c>
      <c r="M32" s="32" t="s">
        <v>326</v>
      </c>
      <c r="N32" s="31" t="s">
        <v>327</v>
      </c>
      <c r="O32" s="33" t="s">
        <v>328</v>
      </c>
      <c r="P32" s="33" t="s">
        <v>329</v>
      </c>
      <c r="Q32" s="33" t="s">
        <v>330</v>
      </c>
      <c r="S32" s="33" t="s">
        <v>71</v>
      </c>
      <c r="U32" s="1" t="s">
        <v>331</v>
      </c>
      <c r="V32" s="1" t="s">
        <v>332</v>
      </c>
      <c r="X32" s="30" t="s">
        <v>486</v>
      </c>
      <c r="Y32" s="28">
        <v>0</v>
      </c>
      <c r="Z32" s="30" t="s">
        <v>391</v>
      </c>
      <c r="AA32" s="30" t="s">
        <v>532</v>
      </c>
      <c r="AB32" s="30" t="s">
        <v>529</v>
      </c>
      <c r="AC32" s="34">
        <v>192663</v>
      </c>
      <c r="AD32" s="34">
        <v>23807672</v>
      </c>
      <c r="AE32" s="35" t="s">
        <v>557</v>
      </c>
      <c r="AF32" s="36" t="s">
        <v>560</v>
      </c>
      <c r="AG32" s="45" t="s">
        <v>575</v>
      </c>
      <c r="AH32" s="45" t="s">
        <v>575</v>
      </c>
      <c r="AI32" s="32" t="s">
        <v>577</v>
      </c>
      <c r="AJ32" s="34" t="s">
        <v>563</v>
      </c>
      <c r="AK32" s="37">
        <v>42264</v>
      </c>
      <c r="AL32" s="38">
        <v>10</v>
      </c>
      <c r="AM32" s="37" t="s">
        <v>71</v>
      </c>
      <c r="AN32" s="38" t="s">
        <v>71</v>
      </c>
      <c r="AO32" s="38" t="s">
        <v>71</v>
      </c>
      <c r="AQ32" s="39">
        <f ca="1">INDEX('[1]Dane REGON NIP (PUBLIC)'!$BN$4:$BN$51,MATCH(Tab_Public[[#This Row],[ozn. DKF]],'[1]Dane REGON NIP (PUBLIC)'!$P$4:$P$51,0),1)</f>
        <v>306553</v>
      </c>
    </row>
    <row r="33" spans="1:43" s="1" customFormat="1" ht="13.5" customHeight="1" x14ac:dyDescent="0.25">
      <c r="A33" s="1">
        <f t="shared" ca="1" si="0"/>
        <v>29</v>
      </c>
      <c r="C33" s="25">
        <f ca="1">IF(AND(OR(VALUE(SUM(Tab_Public[[#This Row],[data rejestracji]]))&lt;&gt;0,VALUE(SUM(Tab_Public[[#This Row],[data pierwszej wyceny]]))&lt;&gt;0),AND(Tab_Public[[#This Row],[wyrejestrowanie]]="",Tab_Public[[#This Row],[ost wycena]]="")),MAX(C$3:C32)+1,"")</f>
        <v>29</v>
      </c>
      <c r="D33" s="1" t="s">
        <v>333</v>
      </c>
      <c r="E33" s="26">
        <v>42774</v>
      </c>
      <c r="F33" s="27" t="s">
        <v>120</v>
      </c>
      <c r="G33" s="28" t="s">
        <v>71</v>
      </c>
      <c r="H33" s="27" t="s">
        <v>71</v>
      </c>
      <c r="I33" s="29" t="s">
        <v>334</v>
      </c>
      <c r="J33" s="30" t="s">
        <v>305</v>
      </c>
      <c r="K33" s="1" t="s">
        <v>306</v>
      </c>
      <c r="L33" s="31" t="s">
        <v>307</v>
      </c>
      <c r="M33" s="32" t="s">
        <v>335</v>
      </c>
      <c r="N33" s="31" t="s">
        <v>336</v>
      </c>
      <c r="O33" s="33" t="s">
        <v>337</v>
      </c>
      <c r="P33" s="33" t="s">
        <v>338</v>
      </c>
      <c r="Q33" s="33" t="s">
        <v>339</v>
      </c>
      <c r="S33" s="33" t="s">
        <v>71</v>
      </c>
      <c r="U33" s="1" t="s">
        <v>340</v>
      </c>
      <c r="V33" s="1" t="s">
        <v>341</v>
      </c>
      <c r="X33" s="30" t="s">
        <v>486</v>
      </c>
      <c r="Y33" s="27">
        <v>0</v>
      </c>
      <c r="Z33" s="30" t="s">
        <v>391</v>
      </c>
      <c r="AA33" s="30" t="s">
        <v>533</v>
      </c>
      <c r="AB33" s="30" t="s">
        <v>529</v>
      </c>
      <c r="AC33" s="34">
        <v>190181</v>
      </c>
      <c r="AD33" s="34">
        <v>24292761</v>
      </c>
      <c r="AE33" s="35" t="s">
        <v>557</v>
      </c>
      <c r="AF33" s="36" t="s">
        <v>560</v>
      </c>
      <c r="AG33" s="45" t="s">
        <v>575</v>
      </c>
      <c r="AH33" s="45" t="s">
        <v>575</v>
      </c>
      <c r="AI33" s="32" t="s">
        <v>577</v>
      </c>
      <c r="AJ33" s="34" t="s">
        <v>563</v>
      </c>
      <c r="AK33" s="37">
        <v>42775</v>
      </c>
      <c r="AL33" s="38">
        <v>10</v>
      </c>
      <c r="AM33" s="37" t="s">
        <v>71</v>
      </c>
      <c r="AN33" s="38" t="s">
        <v>71</v>
      </c>
      <c r="AO33" s="38" t="s">
        <v>71</v>
      </c>
      <c r="AQ33" s="39">
        <f ca="1">INDEX('[1]Dane REGON NIP (PUBLIC)'!$BN$4:$BN$51,MATCH(Tab_Public[[#This Row],[ozn. DKF]],'[1]Dane REGON NIP (PUBLIC)'!$P$4:$P$51,0),1)</f>
        <v>41555</v>
      </c>
    </row>
    <row r="34" spans="1:43" s="1" customFormat="1" ht="13.5" customHeight="1" x14ac:dyDescent="0.25">
      <c r="A34" s="1">
        <f t="shared" ca="1" si="0"/>
        <v>30</v>
      </c>
      <c r="C34" s="25">
        <f ca="1">IF(AND(OR(VALUE(SUM(Tab_Public[[#This Row],[data rejestracji]]))&lt;&gt;0,VALUE(SUM(Tab_Public[[#This Row],[data pierwszej wyceny]]))&lt;&gt;0),AND(Tab_Public[[#This Row],[wyrejestrowanie]]="",Tab_Public[[#This Row],[ost wycena]]="")),MAX(C$3:C33)+1,"")</f>
        <v>30</v>
      </c>
      <c r="D34" s="1" t="s">
        <v>342</v>
      </c>
      <c r="E34" s="26">
        <v>36685</v>
      </c>
      <c r="F34" s="27">
        <v>36675</v>
      </c>
      <c r="G34" s="28" t="s">
        <v>71</v>
      </c>
      <c r="H34" s="27" t="s">
        <v>71</v>
      </c>
      <c r="I34" s="29" t="s">
        <v>343</v>
      </c>
      <c r="J34" s="30" t="s">
        <v>344</v>
      </c>
      <c r="K34" s="1" t="s">
        <v>345</v>
      </c>
      <c r="L34" s="31" t="s">
        <v>346</v>
      </c>
      <c r="M34" s="32" t="s">
        <v>347</v>
      </c>
      <c r="N34" s="31" t="s">
        <v>348</v>
      </c>
      <c r="O34" s="33" t="s">
        <v>349</v>
      </c>
      <c r="P34" s="33" t="s">
        <v>350</v>
      </c>
      <c r="Q34" s="33" t="s">
        <v>351</v>
      </c>
      <c r="S34" s="33">
        <v>408</v>
      </c>
      <c r="U34" s="1" t="s">
        <v>352</v>
      </c>
      <c r="V34" s="1" t="s">
        <v>353</v>
      </c>
      <c r="X34" s="30" t="s">
        <v>486</v>
      </c>
      <c r="Y34" s="28">
        <v>36657</v>
      </c>
      <c r="Z34" s="30" t="s">
        <v>534</v>
      </c>
      <c r="AA34" s="30" t="s">
        <v>535</v>
      </c>
      <c r="AB34" s="30" t="s">
        <v>536</v>
      </c>
      <c r="AC34" s="34">
        <v>190244</v>
      </c>
      <c r="AD34" s="34">
        <v>20501817</v>
      </c>
      <c r="AE34" s="35" t="s">
        <v>557</v>
      </c>
      <c r="AF34" s="36" t="s">
        <v>558</v>
      </c>
      <c r="AG34" s="45" t="s">
        <v>575</v>
      </c>
      <c r="AH34" s="45" t="s">
        <v>575</v>
      </c>
      <c r="AI34" s="32" t="s">
        <v>576</v>
      </c>
      <c r="AJ34" s="34" t="s">
        <v>564</v>
      </c>
      <c r="AK34" s="37">
        <v>36685</v>
      </c>
      <c r="AL34" s="38">
        <v>100</v>
      </c>
      <c r="AM34" s="37">
        <v>37904</v>
      </c>
      <c r="AN34" s="38">
        <v>16.87</v>
      </c>
      <c r="AO34" s="38" t="s">
        <v>562</v>
      </c>
      <c r="AQ34" s="39">
        <f ca="1">INDEX('[1]Dane REGON NIP (PUBLIC)'!$BN$4:$BN$51,MATCH(Tab_Public[[#This Row],[ozn. DKF]],'[1]Dane REGON NIP (PUBLIC)'!$P$4:$P$51,0),1)</f>
        <v>370944</v>
      </c>
    </row>
    <row r="35" spans="1:43" s="1" customFormat="1" ht="13.5" customHeight="1" x14ac:dyDescent="0.25">
      <c r="A35" s="1">
        <f t="shared" ca="1" si="0"/>
        <v>31</v>
      </c>
      <c r="C35" s="25">
        <f ca="1">IF(AND(OR(VALUE(SUM(Tab_Public[[#This Row],[data rejestracji]]))&lt;&gt;0,VALUE(SUM(Tab_Public[[#This Row],[data pierwszej wyceny]]))&lt;&gt;0),AND(Tab_Public[[#This Row],[wyrejestrowanie]]="",Tab_Public[[#This Row],[ost wycena]]="")),MAX(C$3:C34)+1,"")</f>
        <v>31</v>
      </c>
      <c r="D35" s="1" t="s">
        <v>354</v>
      </c>
      <c r="E35" s="26">
        <v>37378</v>
      </c>
      <c r="F35" s="27">
        <v>37357</v>
      </c>
      <c r="G35" s="28" t="s">
        <v>71</v>
      </c>
      <c r="H35" s="27" t="s">
        <v>71</v>
      </c>
      <c r="I35" s="29" t="s">
        <v>355</v>
      </c>
      <c r="J35" s="30" t="s">
        <v>344</v>
      </c>
      <c r="K35" s="1" t="s">
        <v>345</v>
      </c>
      <c r="L35" s="31" t="s">
        <v>346</v>
      </c>
      <c r="M35" s="32" t="s">
        <v>356</v>
      </c>
      <c r="N35" s="31" t="s">
        <v>357</v>
      </c>
      <c r="O35" s="33" t="s">
        <v>358</v>
      </c>
      <c r="P35" s="33" t="s">
        <v>359</v>
      </c>
      <c r="Q35" s="33" t="s">
        <v>360</v>
      </c>
      <c r="S35" s="33">
        <v>422</v>
      </c>
      <c r="U35" s="1" t="s">
        <v>361</v>
      </c>
      <c r="V35" s="1" t="s">
        <v>362</v>
      </c>
      <c r="X35" s="30" t="s">
        <v>486</v>
      </c>
      <c r="Y35" s="27">
        <v>37341</v>
      </c>
      <c r="Z35" s="30" t="s">
        <v>537</v>
      </c>
      <c r="AA35" s="30" t="s">
        <v>538</v>
      </c>
      <c r="AB35" s="30" t="s">
        <v>536</v>
      </c>
      <c r="AC35" s="34">
        <v>190088</v>
      </c>
      <c r="AD35" s="34">
        <v>873227</v>
      </c>
      <c r="AE35" s="35" t="s">
        <v>557</v>
      </c>
      <c r="AF35" s="36" t="s">
        <v>558</v>
      </c>
      <c r="AG35" s="45" t="s">
        <v>575</v>
      </c>
      <c r="AH35" s="45" t="s">
        <v>575</v>
      </c>
      <c r="AI35" s="32" t="s">
        <v>576</v>
      </c>
      <c r="AJ35" s="34" t="s">
        <v>564</v>
      </c>
      <c r="AK35" s="37">
        <v>37378</v>
      </c>
      <c r="AL35" s="38">
        <v>40.200000000000003</v>
      </c>
      <c r="AM35" s="37">
        <v>37469</v>
      </c>
      <c r="AN35" s="38">
        <v>9.8668999999999993</v>
      </c>
      <c r="AO35" s="38" t="s">
        <v>562</v>
      </c>
      <c r="AQ35" s="39">
        <f ca="1">INDEX('[1]Dane REGON NIP (PUBLIC)'!$BN$4:$BN$51,MATCH(Tab_Public[[#This Row],[ozn. DKF]],'[1]Dane REGON NIP (PUBLIC)'!$P$4:$P$51,0),1)</f>
        <v>1023575</v>
      </c>
    </row>
    <row r="36" spans="1:43" s="1" customFormat="1" ht="13.5" customHeight="1" x14ac:dyDescent="0.25">
      <c r="A36" s="1">
        <f t="shared" ca="1" si="0"/>
        <v>32</v>
      </c>
      <c r="C36" s="25">
        <f ca="1">IF(AND(OR(VALUE(SUM(Tab_Public[[#This Row],[data rejestracji]]))&lt;&gt;0,VALUE(SUM(Tab_Public[[#This Row],[data pierwszej wyceny]]))&lt;&gt;0),AND(Tab_Public[[#This Row],[wyrejestrowanie]]="",Tab_Public[[#This Row],[ost wycena]]="")),MAX(C$3:C35)+1,"")</f>
        <v>32</v>
      </c>
      <c r="D36" s="1" t="s">
        <v>363</v>
      </c>
      <c r="E36" s="26">
        <v>37778</v>
      </c>
      <c r="F36" s="27">
        <v>37767</v>
      </c>
      <c r="G36" s="28" t="s">
        <v>71</v>
      </c>
      <c r="H36" s="27" t="s">
        <v>71</v>
      </c>
      <c r="I36" s="29" t="s">
        <v>364</v>
      </c>
      <c r="J36" s="30" t="s">
        <v>344</v>
      </c>
      <c r="K36" s="1" t="s">
        <v>345</v>
      </c>
      <c r="L36" s="31" t="s">
        <v>346</v>
      </c>
      <c r="M36" s="32" t="s">
        <v>365</v>
      </c>
      <c r="N36" s="31" t="s">
        <v>366</v>
      </c>
      <c r="O36" s="33" t="s">
        <v>367</v>
      </c>
      <c r="P36" s="33" t="s">
        <v>368</v>
      </c>
      <c r="Q36" s="33" t="s">
        <v>369</v>
      </c>
      <c r="S36" s="33">
        <v>423</v>
      </c>
      <c r="U36" s="1" t="s">
        <v>370</v>
      </c>
      <c r="V36" s="1" t="s">
        <v>371</v>
      </c>
      <c r="X36" s="30" t="s">
        <v>486</v>
      </c>
      <c r="Y36" s="28">
        <v>37733</v>
      </c>
      <c r="Z36" s="30" t="s">
        <v>539</v>
      </c>
      <c r="AA36" s="30" t="s">
        <v>540</v>
      </c>
      <c r="AB36" s="30" t="s">
        <v>536</v>
      </c>
      <c r="AC36" s="34">
        <v>190279</v>
      </c>
      <c r="AD36" s="34">
        <v>20017661</v>
      </c>
      <c r="AE36" s="35" t="s">
        <v>557</v>
      </c>
      <c r="AF36" s="36" t="s">
        <v>558</v>
      </c>
      <c r="AG36" s="45" t="s">
        <v>575</v>
      </c>
      <c r="AH36" s="45" t="s">
        <v>575</v>
      </c>
      <c r="AI36" s="32" t="s">
        <v>576</v>
      </c>
      <c r="AJ36" s="34" t="s">
        <v>564</v>
      </c>
      <c r="AK36" s="37">
        <v>37778</v>
      </c>
      <c r="AL36" s="38">
        <v>40.11</v>
      </c>
      <c r="AM36" s="37">
        <v>37778</v>
      </c>
      <c r="AN36" s="38">
        <v>8.99</v>
      </c>
      <c r="AO36" s="38" t="s">
        <v>565</v>
      </c>
      <c r="AQ36" s="39">
        <f ca="1">INDEX('[1]Dane REGON NIP (PUBLIC)'!$BN$4:$BN$51,MATCH(Tab_Public[[#This Row],[ozn. DKF]],'[1]Dane REGON NIP (PUBLIC)'!$P$4:$P$51,0),1)</f>
        <v>139159</v>
      </c>
    </row>
    <row r="37" spans="1:43" s="1" customFormat="1" ht="13.5" customHeight="1" x14ac:dyDescent="0.25">
      <c r="A37" s="1">
        <f t="shared" ca="1" si="0"/>
        <v>33</v>
      </c>
      <c r="C37" s="25">
        <f ca="1">IF(AND(OR(VALUE(SUM(Tab_Public[[#This Row],[data rejestracji]]))&lt;&gt;0,VALUE(SUM(Tab_Public[[#This Row],[data pierwszej wyceny]]))&lt;&gt;0),AND(Tab_Public[[#This Row],[wyrejestrowanie]]="",Tab_Public[[#This Row],[ost wycena]]="")),MAX(C$3:C36)+1,"")</f>
        <v>33</v>
      </c>
      <c r="D37" s="1" t="s">
        <v>372</v>
      </c>
      <c r="E37" s="26">
        <v>38106</v>
      </c>
      <c r="F37" s="27">
        <v>38101</v>
      </c>
      <c r="G37" s="28" t="s">
        <v>71</v>
      </c>
      <c r="H37" s="27" t="s">
        <v>71</v>
      </c>
      <c r="I37" s="29" t="s">
        <v>373</v>
      </c>
      <c r="J37" s="30" t="s">
        <v>344</v>
      </c>
      <c r="K37" s="1" t="s">
        <v>345</v>
      </c>
      <c r="L37" s="31" t="s">
        <v>346</v>
      </c>
      <c r="M37" s="32" t="s">
        <v>374</v>
      </c>
      <c r="N37" s="31" t="s">
        <v>375</v>
      </c>
      <c r="O37" s="33" t="s">
        <v>376</v>
      </c>
      <c r="P37" s="33" t="s">
        <v>377</v>
      </c>
      <c r="Q37" s="33" t="s">
        <v>378</v>
      </c>
      <c r="S37" s="33">
        <v>409</v>
      </c>
      <c r="U37" s="1" t="s">
        <v>379</v>
      </c>
      <c r="V37" s="1" t="s">
        <v>380</v>
      </c>
      <c r="X37" s="30" t="s">
        <v>486</v>
      </c>
      <c r="Y37" s="28">
        <v>38055</v>
      </c>
      <c r="Z37" s="30" t="s">
        <v>541</v>
      </c>
      <c r="AA37" s="30" t="s">
        <v>542</v>
      </c>
      <c r="AB37" s="30" t="s">
        <v>536</v>
      </c>
      <c r="AC37" s="34">
        <v>190236</v>
      </c>
      <c r="AD37" s="34">
        <v>20145873</v>
      </c>
      <c r="AE37" s="35" t="s">
        <v>557</v>
      </c>
      <c r="AF37" s="36" t="s">
        <v>558</v>
      </c>
      <c r="AG37" s="45" t="s">
        <v>575</v>
      </c>
      <c r="AH37" s="45" t="s">
        <v>575</v>
      </c>
      <c r="AI37" s="32" t="s">
        <v>576</v>
      </c>
      <c r="AJ37" s="34" t="s">
        <v>564</v>
      </c>
      <c r="AK37" s="37">
        <v>38106</v>
      </c>
      <c r="AL37" s="38">
        <v>40.119999999999997</v>
      </c>
      <c r="AM37" s="37">
        <v>38106</v>
      </c>
      <c r="AN37" s="38">
        <v>8.39</v>
      </c>
      <c r="AO37" s="38" t="s">
        <v>565</v>
      </c>
      <c r="AQ37" s="39">
        <f ca="1">INDEX('[1]Dane REGON NIP (PUBLIC)'!$BN$4:$BN$51,MATCH(Tab_Public[[#This Row],[ozn. DKF]],'[1]Dane REGON NIP (PUBLIC)'!$P$4:$P$51,0),1)</f>
        <v>227172</v>
      </c>
    </row>
    <row r="38" spans="1:43" s="1" customFormat="1" ht="13.5" customHeight="1" x14ac:dyDescent="0.25">
      <c r="A38" s="1">
        <f t="shared" ca="1" si="0"/>
        <v>34</v>
      </c>
      <c r="C38" s="25">
        <f ca="1">IF(AND(OR(VALUE(SUM(Tab_Public[[#This Row],[data rejestracji]]))&lt;&gt;0,VALUE(SUM(Tab_Public[[#This Row],[data pierwszej wyceny]]))&lt;&gt;0),AND(Tab_Public[[#This Row],[wyrejestrowanie]]="",Tab_Public[[#This Row],[ost wycena]]="")),MAX(C$3:C37)+1,"")</f>
        <v>34</v>
      </c>
      <c r="D38" s="1" t="s">
        <v>381</v>
      </c>
      <c r="E38" s="26">
        <v>38558</v>
      </c>
      <c r="F38" s="27">
        <v>38548</v>
      </c>
      <c r="G38" s="28" t="s">
        <v>71</v>
      </c>
      <c r="H38" s="27" t="s">
        <v>71</v>
      </c>
      <c r="I38" s="29" t="s">
        <v>382</v>
      </c>
      <c r="J38" s="30" t="s">
        <v>344</v>
      </c>
      <c r="K38" s="1" t="s">
        <v>345</v>
      </c>
      <c r="L38" s="31" t="s">
        <v>346</v>
      </c>
      <c r="M38" s="32" t="s">
        <v>383</v>
      </c>
      <c r="N38" s="31" t="s">
        <v>384</v>
      </c>
      <c r="O38" s="33" t="s">
        <v>385</v>
      </c>
      <c r="P38" s="33" t="s">
        <v>386</v>
      </c>
      <c r="Q38" s="33" t="s">
        <v>387</v>
      </c>
      <c r="S38" s="33">
        <v>434</v>
      </c>
      <c r="U38" s="1" t="s">
        <v>388</v>
      </c>
      <c r="V38" s="1" t="s">
        <v>389</v>
      </c>
      <c r="X38" s="30" t="s">
        <v>486</v>
      </c>
      <c r="Y38" s="28">
        <v>38512</v>
      </c>
      <c r="Z38" s="30" t="s">
        <v>543</v>
      </c>
      <c r="AA38" s="30" t="s">
        <v>544</v>
      </c>
      <c r="AB38" s="30" t="s">
        <v>536</v>
      </c>
      <c r="AC38" s="34">
        <v>190130</v>
      </c>
      <c r="AD38" s="34">
        <v>20566484</v>
      </c>
      <c r="AE38" s="35" t="s">
        <v>557</v>
      </c>
      <c r="AF38" s="36" t="s">
        <v>558</v>
      </c>
      <c r="AG38" s="45" t="s">
        <v>575</v>
      </c>
      <c r="AH38" s="45" t="s">
        <v>575</v>
      </c>
      <c r="AI38" s="32" t="s">
        <v>576</v>
      </c>
      <c r="AJ38" s="34" t="s">
        <v>564</v>
      </c>
      <c r="AK38" s="37">
        <v>38558</v>
      </c>
      <c r="AL38" s="38">
        <v>30.08</v>
      </c>
      <c r="AM38" s="37">
        <v>38558</v>
      </c>
      <c r="AN38" s="38">
        <v>8.83</v>
      </c>
      <c r="AO38" s="38" t="s">
        <v>562</v>
      </c>
      <c r="AQ38" s="39">
        <f ca="1">INDEX('[1]Dane REGON NIP (PUBLIC)'!$BN$4:$BN$51,MATCH(Tab_Public[[#This Row],[ozn. DKF]],'[1]Dane REGON NIP (PUBLIC)'!$P$4:$P$51,0),1)</f>
        <v>213906</v>
      </c>
    </row>
    <row r="39" spans="1:43" s="1" customFormat="1" ht="13.5" customHeight="1" x14ac:dyDescent="0.25">
      <c r="A39" s="1">
        <f t="shared" ca="1" si="0"/>
        <v>35</v>
      </c>
      <c r="C39" s="25">
        <f ca="1">IF(AND(OR(VALUE(SUM(Tab_Public[[#This Row],[data rejestracji]]))&lt;&gt;0,VALUE(SUM(Tab_Public[[#This Row],[data pierwszej wyceny]]))&lt;&gt;0),AND(Tab_Public[[#This Row],[wyrejestrowanie]]="",Tab_Public[[#This Row],[ost wycena]]="")),MAX(C$3:C38)+1,"")</f>
        <v>35</v>
      </c>
      <c r="D39" s="1" t="s">
        <v>390</v>
      </c>
      <c r="E39" s="26">
        <v>43798</v>
      </c>
      <c r="F39" s="27" t="s">
        <v>391</v>
      </c>
      <c r="G39" s="28" t="s">
        <v>71</v>
      </c>
      <c r="H39" s="27" t="s">
        <v>71</v>
      </c>
      <c r="I39" s="29" t="s">
        <v>392</v>
      </c>
      <c r="J39" s="30" t="s">
        <v>393</v>
      </c>
      <c r="K39" s="1" t="s">
        <v>394</v>
      </c>
      <c r="L39" s="31" t="s">
        <v>395</v>
      </c>
      <c r="M39" s="32" t="s">
        <v>396</v>
      </c>
      <c r="N39" s="31" t="s">
        <v>397</v>
      </c>
      <c r="O39" s="33" t="s">
        <v>398</v>
      </c>
      <c r="P39" s="33" t="s">
        <v>399</v>
      </c>
      <c r="Q39" s="33" t="s">
        <v>400</v>
      </c>
      <c r="S39" s="33" t="s">
        <v>71</v>
      </c>
      <c r="U39" s="1" t="s">
        <v>391</v>
      </c>
      <c r="V39" s="1" t="s">
        <v>401</v>
      </c>
      <c r="X39" s="30" t="s">
        <v>486</v>
      </c>
      <c r="Y39" s="27">
        <v>0</v>
      </c>
      <c r="Z39" s="30" t="s">
        <v>391</v>
      </c>
      <c r="AA39" s="30" t="s">
        <v>545</v>
      </c>
      <c r="AB39" s="30" t="s">
        <v>546</v>
      </c>
      <c r="AC39" s="34">
        <v>181400</v>
      </c>
      <c r="AD39" s="34">
        <v>25181135</v>
      </c>
      <c r="AE39" s="35" t="s">
        <v>566</v>
      </c>
      <c r="AF39" s="36" t="s">
        <v>560</v>
      </c>
      <c r="AG39" s="45" t="s">
        <v>575</v>
      </c>
      <c r="AH39" s="45" t="s">
        <v>575</v>
      </c>
      <c r="AI39" s="32" t="s">
        <v>577</v>
      </c>
      <c r="AJ39" s="34" t="s">
        <v>567</v>
      </c>
      <c r="AK39" s="37">
        <v>43801</v>
      </c>
      <c r="AL39" s="38">
        <v>10</v>
      </c>
      <c r="AM39" s="37" t="s">
        <v>71</v>
      </c>
      <c r="AN39" s="38" t="s">
        <v>71</v>
      </c>
      <c r="AO39" s="38" t="s">
        <v>71</v>
      </c>
      <c r="AQ39" s="39">
        <f ca="1">INDEX('[1]Dane REGON NIP (PUBLIC)'!$BN$4:$BN$51,MATCH(Tab_Public[[#This Row],[ozn. DKF]],'[1]Dane REGON NIP (PUBLIC)'!$P$4:$P$51,0),1)</f>
        <v>59931</v>
      </c>
    </row>
    <row r="40" spans="1:43" s="1" customFormat="1" ht="13.5" customHeight="1" x14ac:dyDescent="0.25">
      <c r="A40" s="1">
        <f t="shared" ca="1" si="0"/>
        <v>36</v>
      </c>
      <c r="C40" s="25">
        <f ca="1">IF(AND(OR(VALUE(SUM(Tab_Public[[#This Row],[data rejestracji]]))&lt;&gt;0,VALUE(SUM(Tab_Public[[#This Row],[data pierwszej wyceny]]))&lt;&gt;0),AND(Tab_Public[[#This Row],[wyrejestrowanie]]="",Tab_Public[[#This Row],[ost wycena]]="")),MAX(C$3:C39)+1,"")</f>
        <v>36</v>
      </c>
      <c r="D40" s="1" t="s">
        <v>402</v>
      </c>
      <c r="E40" s="26">
        <v>43812</v>
      </c>
      <c r="F40" s="27" t="s">
        <v>391</v>
      </c>
      <c r="G40" s="28" t="s">
        <v>71</v>
      </c>
      <c r="H40" s="27" t="s">
        <v>71</v>
      </c>
      <c r="I40" s="29" t="s">
        <v>403</v>
      </c>
      <c r="J40" s="30" t="s">
        <v>393</v>
      </c>
      <c r="K40" s="1" t="s">
        <v>394</v>
      </c>
      <c r="L40" s="31" t="s">
        <v>395</v>
      </c>
      <c r="M40" s="32" t="s">
        <v>404</v>
      </c>
      <c r="N40" s="31" t="s">
        <v>405</v>
      </c>
      <c r="O40" s="33" t="s">
        <v>406</v>
      </c>
      <c r="P40" s="33" t="s">
        <v>407</v>
      </c>
      <c r="Q40" s="33" t="s">
        <v>408</v>
      </c>
      <c r="S40" s="33" t="s">
        <v>71</v>
      </c>
      <c r="U40" s="1" t="s">
        <v>391</v>
      </c>
      <c r="V40" s="1" t="s">
        <v>409</v>
      </c>
      <c r="X40" s="30" t="s">
        <v>486</v>
      </c>
      <c r="Y40" s="28">
        <v>0</v>
      </c>
      <c r="Z40" s="30" t="s">
        <v>391</v>
      </c>
      <c r="AA40" s="30" t="s">
        <v>547</v>
      </c>
      <c r="AB40" s="30" t="s">
        <v>546</v>
      </c>
      <c r="AC40" s="34">
        <v>181409</v>
      </c>
      <c r="AD40" s="34">
        <v>25298906</v>
      </c>
      <c r="AE40" s="35" t="s">
        <v>566</v>
      </c>
      <c r="AF40" s="36" t="s">
        <v>560</v>
      </c>
      <c r="AG40" s="45" t="s">
        <v>575</v>
      </c>
      <c r="AH40" s="45" t="s">
        <v>575</v>
      </c>
      <c r="AI40" s="32" t="s">
        <v>577</v>
      </c>
      <c r="AJ40" s="34" t="s">
        <v>567</v>
      </c>
      <c r="AK40" s="37">
        <v>43815</v>
      </c>
      <c r="AL40" s="38">
        <v>10</v>
      </c>
      <c r="AM40" s="37" t="s">
        <v>71</v>
      </c>
      <c r="AN40" s="38" t="s">
        <v>71</v>
      </c>
      <c r="AO40" s="38" t="s">
        <v>71</v>
      </c>
      <c r="AQ40" s="39">
        <f ca="1">INDEX('[1]Dane REGON NIP (PUBLIC)'!$BN$4:$BN$51,MATCH(Tab_Public[[#This Row],[ozn. DKF]],'[1]Dane REGON NIP (PUBLIC)'!$P$4:$P$51,0),1)</f>
        <v>1747</v>
      </c>
    </row>
    <row r="41" spans="1:43" s="1" customFormat="1" ht="13.5" customHeight="1" x14ac:dyDescent="0.25">
      <c r="A41" s="1">
        <f t="shared" ca="1" si="0"/>
        <v>37</v>
      </c>
      <c r="C41" s="25">
        <f ca="1">IF(AND(OR(VALUE(SUM(Tab_Public[[#This Row],[data rejestracji]]))&lt;&gt;0,VALUE(SUM(Tab_Public[[#This Row],[data pierwszej wyceny]]))&lt;&gt;0),AND(Tab_Public[[#This Row],[wyrejestrowanie]]="",Tab_Public[[#This Row],[ost wycena]]="")),MAX(C$3:C40)+1,"")</f>
        <v>37</v>
      </c>
      <c r="D41" s="1" t="s">
        <v>410</v>
      </c>
      <c r="E41" s="26">
        <v>43798</v>
      </c>
      <c r="F41" s="27" t="s">
        <v>391</v>
      </c>
      <c r="G41" s="28" t="s">
        <v>71</v>
      </c>
      <c r="H41" s="27" t="s">
        <v>71</v>
      </c>
      <c r="I41" s="29" t="s">
        <v>411</v>
      </c>
      <c r="J41" s="30" t="s">
        <v>393</v>
      </c>
      <c r="K41" s="1" t="s">
        <v>394</v>
      </c>
      <c r="L41" s="31" t="s">
        <v>395</v>
      </c>
      <c r="M41" s="32" t="s">
        <v>412</v>
      </c>
      <c r="N41" s="31" t="s">
        <v>413</v>
      </c>
      <c r="O41" s="33" t="s">
        <v>414</v>
      </c>
      <c r="P41" s="33" t="s">
        <v>415</v>
      </c>
      <c r="Q41" s="33" t="s">
        <v>416</v>
      </c>
      <c r="S41" s="33" t="s">
        <v>71</v>
      </c>
      <c r="U41" s="1" t="s">
        <v>391</v>
      </c>
      <c r="V41" s="1" t="s">
        <v>417</v>
      </c>
      <c r="X41" s="30" t="s">
        <v>486</v>
      </c>
      <c r="Y41" s="28">
        <v>0</v>
      </c>
      <c r="Z41" s="30" t="s">
        <v>391</v>
      </c>
      <c r="AA41" s="30" t="s">
        <v>548</v>
      </c>
      <c r="AB41" s="30" t="s">
        <v>546</v>
      </c>
      <c r="AC41" s="34">
        <v>181401</v>
      </c>
      <c r="AD41" s="34">
        <v>25181158</v>
      </c>
      <c r="AE41" s="35" t="s">
        <v>566</v>
      </c>
      <c r="AF41" s="36" t="s">
        <v>560</v>
      </c>
      <c r="AG41" s="45" t="s">
        <v>575</v>
      </c>
      <c r="AH41" s="45" t="s">
        <v>575</v>
      </c>
      <c r="AI41" s="32" t="s">
        <v>577</v>
      </c>
      <c r="AJ41" s="34" t="s">
        <v>567</v>
      </c>
      <c r="AK41" s="37">
        <v>43801</v>
      </c>
      <c r="AL41" s="38">
        <v>10</v>
      </c>
      <c r="AM41" s="37" t="s">
        <v>71</v>
      </c>
      <c r="AN41" s="38" t="s">
        <v>71</v>
      </c>
      <c r="AO41" s="38" t="s">
        <v>71</v>
      </c>
      <c r="AQ41" s="39">
        <f ca="1">INDEX('[1]Dane REGON NIP (PUBLIC)'!$BN$4:$BN$51,MATCH(Tab_Public[[#This Row],[ozn. DKF]],'[1]Dane REGON NIP (PUBLIC)'!$P$4:$P$51,0),1)</f>
        <v>85391</v>
      </c>
    </row>
    <row r="42" spans="1:43" s="1" customFormat="1" ht="13.5" customHeight="1" x14ac:dyDescent="0.25">
      <c r="A42" s="1">
        <f t="shared" ca="1" si="0"/>
        <v>38</v>
      </c>
      <c r="C42" s="25">
        <f ca="1">IF(AND(OR(VALUE(SUM(Tab_Public[[#This Row],[data rejestracji]]))&lt;&gt;0,VALUE(SUM(Tab_Public[[#This Row],[data pierwszej wyceny]]))&lt;&gt;0),AND(Tab_Public[[#This Row],[wyrejestrowanie]]="",Tab_Public[[#This Row],[ost wycena]]="")),MAX(C$3:C41)+1,"")</f>
        <v>38</v>
      </c>
      <c r="D42" s="1" t="s">
        <v>418</v>
      </c>
      <c r="E42" s="26">
        <v>43798</v>
      </c>
      <c r="F42" s="27" t="s">
        <v>391</v>
      </c>
      <c r="G42" s="28" t="s">
        <v>71</v>
      </c>
      <c r="H42" s="27" t="s">
        <v>71</v>
      </c>
      <c r="I42" s="29" t="s">
        <v>419</v>
      </c>
      <c r="J42" s="30" t="s">
        <v>393</v>
      </c>
      <c r="K42" s="1" t="s">
        <v>394</v>
      </c>
      <c r="L42" s="31" t="s">
        <v>395</v>
      </c>
      <c r="M42" s="32" t="s">
        <v>420</v>
      </c>
      <c r="N42" s="31" t="s">
        <v>421</v>
      </c>
      <c r="O42" s="33" t="s">
        <v>422</v>
      </c>
      <c r="P42" s="33" t="s">
        <v>423</v>
      </c>
      <c r="Q42" s="33" t="s">
        <v>424</v>
      </c>
      <c r="S42" s="33" t="s">
        <v>71</v>
      </c>
      <c r="U42" s="1" t="s">
        <v>391</v>
      </c>
      <c r="V42" s="1" t="s">
        <v>425</v>
      </c>
      <c r="X42" s="30" t="s">
        <v>486</v>
      </c>
      <c r="Y42" s="28">
        <v>0</v>
      </c>
      <c r="Z42" s="30" t="s">
        <v>391</v>
      </c>
      <c r="AA42" s="30" t="s">
        <v>549</v>
      </c>
      <c r="AB42" s="30" t="s">
        <v>546</v>
      </c>
      <c r="AC42" s="34">
        <v>181402</v>
      </c>
      <c r="AD42" s="34">
        <v>25181234</v>
      </c>
      <c r="AE42" s="35" t="s">
        <v>566</v>
      </c>
      <c r="AF42" s="36" t="s">
        <v>560</v>
      </c>
      <c r="AG42" s="45" t="s">
        <v>575</v>
      </c>
      <c r="AH42" s="45" t="s">
        <v>575</v>
      </c>
      <c r="AI42" s="32" t="s">
        <v>577</v>
      </c>
      <c r="AJ42" s="34" t="s">
        <v>567</v>
      </c>
      <c r="AK42" s="37">
        <v>43801</v>
      </c>
      <c r="AL42" s="38">
        <v>10</v>
      </c>
      <c r="AM42" s="37" t="s">
        <v>71</v>
      </c>
      <c r="AN42" s="38" t="s">
        <v>71</v>
      </c>
      <c r="AO42" s="38" t="s">
        <v>71</v>
      </c>
      <c r="AQ42" s="39">
        <f ca="1">INDEX('[1]Dane REGON NIP (PUBLIC)'!$BN$4:$BN$51,MATCH(Tab_Public[[#This Row],[ozn. DKF]],'[1]Dane REGON NIP (PUBLIC)'!$P$4:$P$51,0),1)</f>
        <v>108317</v>
      </c>
    </row>
    <row r="43" spans="1:43" s="1" customFormat="1" ht="13.5" customHeight="1" x14ac:dyDescent="0.25">
      <c r="A43" s="1">
        <f t="shared" ca="1" si="0"/>
        <v>39</v>
      </c>
      <c r="C43" s="25">
        <f ca="1">IF(AND(OR(VALUE(SUM(Tab_Public[[#This Row],[data rejestracji]]))&lt;&gt;0,VALUE(SUM(Tab_Public[[#This Row],[data pierwszej wyceny]]))&lt;&gt;0),AND(Tab_Public[[#This Row],[wyrejestrowanie]]="",Tab_Public[[#This Row],[ost wycena]]="")),MAX(C$3:C42)+1,"")</f>
        <v>39</v>
      </c>
      <c r="D43" s="1" t="s">
        <v>426</v>
      </c>
      <c r="E43" s="26">
        <v>43798</v>
      </c>
      <c r="F43" s="27" t="s">
        <v>391</v>
      </c>
      <c r="G43" s="28" t="s">
        <v>71</v>
      </c>
      <c r="H43" s="27" t="s">
        <v>71</v>
      </c>
      <c r="I43" s="29" t="s">
        <v>427</v>
      </c>
      <c r="J43" s="30" t="s">
        <v>393</v>
      </c>
      <c r="K43" s="1" t="s">
        <v>394</v>
      </c>
      <c r="L43" s="31" t="s">
        <v>395</v>
      </c>
      <c r="M43" s="32" t="s">
        <v>428</v>
      </c>
      <c r="N43" s="31" t="s">
        <v>429</v>
      </c>
      <c r="O43" s="33" t="s">
        <v>430</v>
      </c>
      <c r="P43" s="33" t="s">
        <v>431</v>
      </c>
      <c r="Q43" s="33" t="s">
        <v>432</v>
      </c>
      <c r="S43" s="33" t="s">
        <v>71</v>
      </c>
      <c r="U43" s="1" t="s">
        <v>391</v>
      </c>
      <c r="V43" s="1" t="s">
        <v>433</v>
      </c>
      <c r="X43" s="30" t="s">
        <v>486</v>
      </c>
      <c r="Y43" s="27">
        <v>0</v>
      </c>
      <c r="Z43" s="30" t="s">
        <v>391</v>
      </c>
      <c r="AA43" s="30" t="s">
        <v>550</v>
      </c>
      <c r="AB43" s="30" t="s">
        <v>546</v>
      </c>
      <c r="AC43" s="34">
        <v>181403</v>
      </c>
      <c r="AD43" s="34">
        <v>25181235</v>
      </c>
      <c r="AE43" s="35" t="s">
        <v>566</v>
      </c>
      <c r="AF43" s="36" t="s">
        <v>560</v>
      </c>
      <c r="AG43" s="45" t="s">
        <v>575</v>
      </c>
      <c r="AH43" s="45" t="s">
        <v>575</v>
      </c>
      <c r="AI43" s="32" t="s">
        <v>577</v>
      </c>
      <c r="AJ43" s="34" t="s">
        <v>567</v>
      </c>
      <c r="AK43" s="37">
        <v>43801</v>
      </c>
      <c r="AL43" s="38">
        <v>10</v>
      </c>
      <c r="AM43" s="37" t="s">
        <v>71</v>
      </c>
      <c r="AN43" s="38" t="s">
        <v>71</v>
      </c>
      <c r="AO43" s="38" t="s">
        <v>71</v>
      </c>
      <c r="AQ43" s="39">
        <f ca="1">INDEX('[1]Dane REGON NIP (PUBLIC)'!$BN$4:$BN$51,MATCH(Tab_Public[[#This Row],[ozn. DKF]],'[1]Dane REGON NIP (PUBLIC)'!$P$4:$P$51,0),1)</f>
        <v>97925</v>
      </c>
    </row>
    <row r="44" spans="1:43" s="1" customFormat="1" ht="13.5" customHeight="1" x14ac:dyDescent="0.25">
      <c r="A44" s="1">
        <f t="shared" ca="1" si="0"/>
        <v>40</v>
      </c>
      <c r="C44" s="25">
        <f ca="1">IF(AND(OR(VALUE(SUM(Tab_Public[[#This Row],[data rejestracji]]))&lt;&gt;0,VALUE(SUM(Tab_Public[[#This Row],[data pierwszej wyceny]]))&lt;&gt;0),AND(Tab_Public[[#This Row],[wyrejestrowanie]]="",Tab_Public[[#This Row],[ost wycena]]="")),MAX(C$3:C43)+1,"")</f>
        <v>40</v>
      </c>
      <c r="D44" s="1" t="s">
        <v>434</v>
      </c>
      <c r="E44" s="26">
        <v>43798</v>
      </c>
      <c r="F44" s="27" t="s">
        <v>391</v>
      </c>
      <c r="G44" s="28" t="s">
        <v>71</v>
      </c>
      <c r="H44" s="27" t="s">
        <v>71</v>
      </c>
      <c r="I44" s="29" t="s">
        <v>435</v>
      </c>
      <c r="J44" s="30" t="s">
        <v>393</v>
      </c>
      <c r="K44" s="1" t="s">
        <v>394</v>
      </c>
      <c r="L44" s="31" t="s">
        <v>395</v>
      </c>
      <c r="M44" s="32" t="s">
        <v>436</v>
      </c>
      <c r="N44" s="31" t="s">
        <v>437</v>
      </c>
      <c r="O44" s="33" t="s">
        <v>438</v>
      </c>
      <c r="P44" s="33" t="s">
        <v>439</v>
      </c>
      <c r="Q44" s="33" t="s">
        <v>440</v>
      </c>
      <c r="S44" s="33" t="s">
        <v>71</v>
      </c>
      <c r="U44" s="1" t="s">
        <v>391</v>
      </c>
      <c r="V44" s="1" t="s">
        <v>441</v>
      </c>
      <c r="X44" s="30" t="s">
        <v>486</v>
      </c>
      <c r="Y44" s="28">
        <v>0</v>
      </c>
      <c r="Z44" s="30" t="s">
        <v>391</v>
      </c>
      <c r="AA44" s="30" t="s">
        <v>551</v>
      </c>
      <c r="AB44" s="30" t="s">
        <v>546</v>
      </c>
      <c r="AC44" s="34">
        <v>181404</v>
      </c>
      <c r="AD44" s="34">
        <v>25181249</v>
      </c>
      <c r="AE44" s="35" t="s">
        <v>566</v>
      </c>
      <c r="AF44" s="36" t="s">
        <v>560</v>
      </c>
      <c r="AG44" s="45" t="s">
        <v>575</v>
      </c>
      <c r="AH44" s="45" t="s">
        <v>575</v>
      </c>
      <c r="AI44" s="32" t="s">
        <v>577</v>
      </c>
      <c r="AJ44" s="34" t="s">
        <v>567</v>
      </c>
      <c r="AK44" s="37">
        <v>43801</v>
      </c>
      <c r="AL44" s="38">
        <v>10</v>
      </c>
      <c r="AM44" s="37" t="s">
        <v>71</v>
      </c>
      <c r="AN44" s="38" t="s">
        <v>71</v>
      </c>
      <c r="AO44" s="38" t="s">
        <v>71</v>
      </c>
      <c r="AQ44" s="39">
        <f ca="1">INDEX('[1]Dane REGON NIP (PUBLIC)'!$BN$4:$BN$51,MATCH(Tab_Public[[#This Row],[ozn. DKF]],'[1]Dane REGON NIP (PUBLIC)'!$P$4:$P$51,0),1)</f>
        <v>72049</v>
      </c>
    </row>
    <row r="45" spans="1:43" s="1" customFormat="1" ht="13.5" customHeight="1" x14ac:dyDescent="0.25">
      <c r="A45" s="1">
        <f t="shared" ca="1" si="0"/>
        <v>41</v>
      </c>
      <c r="C45" s="25">
        <f ca="1">IF(AND(OR(VALUE(SUM(Tab_Public[[#This Row],[data rejestracji]]))&lt;&gt;0,VALUE(SUM(Tab_Public[[#This Row],[data pierwszej wyceny]]))&lt;&gt;0),AND(Tab_Public[[#This Row],[wyrejestrowanie]]="",Tab_Public[[#This Row],[ost wycena]]="")),MAX(C$3:C44)+1,"")</f>
        <v>41</v>
      </c>
      <c r="D45" s="1" t="s">
        <v>442</v>
      </c>
      <c r="E45" s="26">
        <v>43798</v>
      </c>
      <c r="F45" s="27" t="s">
        <v>391</v>
      </c>
      <c r="G45" s="28" t="s">
        <v>71</v>
      </c>
      <c r="H45" s="27" t="s">
        <v>71</v>
      </c>
      <c r="I45" s="29" t="s">
        <v>443</v>
      </c>
      <c r="J45" s="30" t="s">
        <v>393</v>
      </c>
      <c r="K45" s="1" t="s">
        <v>394</v>
      </c>
      <c r="L45" s="31" t="s">
        <v>395</v>
      </c>
      <c r="M45" s="32" t="s">
        <v>444</v>
      </c>
      <c r="N45" s="31" t="s">
        <v>445</v>
      </c>
      <c r="O45" s="33" t="s">
        <v>446</v>
      </c>
      <c r="P45" s="33" t="s">
        <v>447</v>
      </c>
      <c r="Q45" s="33" t="s">
        <v>448</v>
      </c>
      <c r="S45" s="33" t="s">
        <v>71</v>
      </c>
      <c r="U45" s="1" t="s">
        <v>391</v>
      </c>
      <c r="V45" s="1" t="s">
        <v>449</v>
      </c>
      <c r="X45" s="30" t="s">
        <v>486</v>
      </c>
      <c r="Y45" s="28">
        <v>0</v>
      </c>
      <c r="Z45" s="30" t="s">
        <v>391</v>
      </c>
      <c r="AA45" s="30" t="s">
        <v>552</v>
      </c>
      <c r="AB45" s="30" t="s">
        <v>546</v>
      </c>
      <c r="AC45" s="34">
        <v>181405</v>
      </c>
      <c r="AD45" s="34">
        <v>25181253</v>
      </c>
      <c r="AE45" s="35" t="s">
        <v>566</v>
      </c>
      <c r="AF45" s="36" t="s">
        <v>560</v>
      </c>
      <c r="AG45" s="45" t="s">
        <v>575</v>
      </c>
      <c r="AH45" s="45" t="s">
        <v>575</v>
      </c>
      <c r="AI45" s="32" t="s">
        <v>577</v>
      </c>
      <c r="AJ45" s="34" t="s">
        <v>567</v>
      </c>
      <c r="AK45" s="37">
        <v>43801</v>
      </c>
      <c r="AL45" s="38">
        <v>10</v>
      </c>
      <c r="AM45" s="37" t="s">
        <v>71</v>
      </c>
      <c r="AN45" s="38" t="s">
        <v>71</v>
      </c>
      <c r="AO45" s="38" t="s">
        <v>71</v>
      </c>
      <c r="AQ45" s="39">
        <f ca="1">INDEX('[1]Dane REGON NIP (PUBLIC)'!$BN$4:$BN$51,MATCH(Tab_Public[[#This Row],[ozn. DKF]],'[1]Dane REGON NIP (PUBLIC)'!$P$4:$P$51,0),1)</f>
        <v>44236</v>
      </c>
    </row>
    <row r="46" spans="1:43" s="1" customFormat="1" ht="13.5" customHeight="1" x14ac:dyDescent="0.25">
      <c r="A46" s="1">
        <f t="shared" ca="1" si="0"/>
        <v>42</v>
      </c>
      <c r="C46" s="25">
        <f ca="1">IF(AND(OR(VALUE(SUM(Tab_Public[[#This Row],[data rejestracji]]))&lt;&gt;0,VALUE(SUM(Tab_Public[[#This Row],[data pierwszej wyceny]]))&lt;&gt;0),AND(Tab_Public[[#This Row],[wyrejestrowanie]]="",Tab_Public[[#This Row],[ost wycena]]="")),MAX(C$3:C45)+1,"")</f>
        <v>42</v>
      </c>
      <c r="D46" s="1" t="s">
        <v>450</v>
      </c>
      <c r="E46" s="26">
        <v>43798</v>
      </c>
      <c r="F46" s="27" t="s">
        <v>391</v>
      </c>
      <c r="G46" s="28" t="s">
        <v>71</v>
      </c>
      <c r="H46" s="27" t="s">
        <v>71</v>
      </c>
      <c r="I46" s="29" t="s">
        <v>451</v>
      </c>
      <c r="J46" s="30" t="s">
        <v>393</v>
      </c>
      <c r="K46" s="1" t="s">
        <v>394</v>
      </c>
      <c r="L46" s="31" t="s">
        <v>395</v>
      </c>
      <c r="M46" s="32" t="s">
        <v>452</v>
      </c>
      <c r="N46" s="31" t="s">
        <v>453</v>
      </c>
      <c r="O46" s="33" t="s">
        <v>454</v>
      </c>
      <c r="P46" s="33" t="s">
        <v>455</v>
      </c>
      <c r="Q46" s="33" t="s">
        <v>456</v>
      </c>
      <c r="S46" s="33" t="s">
        <v>71</v>
      </c>
      <c r="U46" s="1" t="s">
        <v>391</v>
      </c>
      <c r="V46" s="1" t="s">
        <v>457</v>
      </c>
      <c r="X46" s="30" t="s">
        <v>486</v>
      </c>
      <c r="Y46" s="28">
        <v>0</v>
      </c>
      <c r="Z46" s="30" t="s">
        <v>391</v>
      </c>
      <c r="AA46" s="30" t="s">
        <v>553</v>
      </c>
      <c r="AB46" s="30" t="s">
        <v>546</v>
      </c>
      <c r="AC46" s="34">
        <v>181406</v>
      </c>
      <c r="AD46" s="34">
        <v>25181258</v>
      </c>
      <c r="AE46" s="35" t="s">
        <v>566</v>
      </c>
      <c r="AF46" s="36" t="s">
        <v>560</v>
      </c>
      <c r="AG46" s="45" t="s">
        <v>575</v>
      </c>
      <c r="AH46" s="45" t="s">
        <v>575</v>
      </c>
      <c r="AI46" s="32" t="s">
        <v>577</v>
      </c>
      <c r="AJ46" s="34" t="s">
        <v>567</v>
      </c>
      <c r="AK46" s="37">
        <v>43801</v>
      </c>
      <c r="AL46" s="38">
        <v>10</v>
      </c>
      <c r="AM46" s="37" t="s">
        <v>71</v>
      </c>
      <c r="AN46" s="38" t="s">
        <v>71</v>
      </c>
      <c r="AO46" s="38" t="s">
        <v>71</v>
      </c>
      <c r="AQ46" s="39">
        <f ca="1">INDEX('[1]Dane REGON NIP (PUBLIC)'!$BN$4:$BN$51,MATCH(Tab_Public[[#This Row],[ozn. DKF]],'[1]Dane REGON NIP (PUBLIC)'!$P$4:$P$51,0),1)</f>
        <v>23658</v>
      </c>
    </row>
    <row r="47" spans="1:43" s="1" customFormat="1" ht="13.5" customHeight="1" x14ac:dyDescent="0.25">
      <c r="A47" s="1">
        <f t="shared" ca="1" si="0"/>
        <v>43</v>
      </c>
      <c r="C47" s="25">
        <f ca="1">IF(AND(OR(VALUE(SUM(Tab_Public[[#This Row],[data rejestracji]]))&lt;&gt;0,VALUE(SUM(Tab_Public[[#This Row],[data pierwszej wyceny]]))&lt;&gt;0),AND(Tab_Public[[#This Row],[wyrejestrowanie]]="",Tab_Public[[#This Row],[ost wycena]]="")),MAX(C$3:C46)+1,"")</f>
        <v>43</v>
      </c>
      <c r="D47" s="1" t="s">
        <v>458</v>
      </c>
      <c r="E47" s="26">
        <v>43803</v>
      </c>
      <c r="F47" s="27" t="s">
        <v>391</v>
      </c>
      <c r="G47" s="28" t="s">
        <v>71</v>
      </c>
      <c r="H47" s="27" t="s">
        <v>71</v>
      </c>
      <c r="I47" s="29" t="s">
        <v>459</v>
      </c>
      <c r="J47" s="30" t="s">
        <v>393</v>
      </c>
      <c r="K47" s="1" t="s">
        <v>394</v>
      </c>
      <c r="L47" s="31" t="s">
        <v>395</v>
      </c>
      <c r="M47" s="32" t="s">
        <v>460</v>
      </c>
      <c r="N47" s="31" t="s">
        <v>461</v>
      </c>
      <c r="O47" s="33" t="s">
        <v>462</v>
      </c>
      <c r="P47" s="33" t="s">
        <v>463</v>
      </c>
      <c r="Q47" s="33" t="s">
        <v>464</v>
      </c>
      <c r="S47" s="33" t="s">
        <v>71</v>
      </c>
      <c r="U47" s="1" t="s">
        <v>391</v>
      </c>
      <c r="V47" s="1" t="s">
        <v>465</v>
      </c>
      <c r="X47" s="30" t="s">
        <v>486</v>
      </c>
      <c r="Y47" s="28">
        <v>0</v>
      </c>
      <c r="Z47" s="30" t="s">
        <v>391</v>
      </c>
      <c r="AA47" s="30" t="s">
        <v>554</v>
      </c>
      <c r="AB47" s="30" t="s">
        <v>546</v>
      </c>
      <c r="AC47" s="34">
        <v>181407</v>
      </c>
      <c r="AD47" s="34">
        <v>25181263</v>
      </c>
      <c r="AE47" s="35" t="s">
        <v>566</v>
      </c>
      <c r="AF47" s="36" t="s">
        <v>560</v>
      </c>
      <c r="AG47" s="45" t="s">
        <v>575</v>
      </c>
      <c r="AH47" s="45" t="s">
        <v>575</v>
      </c>
      <c r="AI47" s="32" t="s">
        <v>577</v>
      </c>
      <c r="AJ47" s="34" t="s">
        <v>567</v>
      </c>
      <c r="AK47" s="37">
        <v>43804</v>
      </c>
      <c r="AL47" s="38">
        <v>10</v>
      </c>
      <c r="AM47" s="38" t="s">
        <v>71</v>
      </c>
      <c r="AN47" s="38" t="s">
        <v>71</v>
      </c>
      <c r="AO47" s="38" t="s">
        <v>71</v>
      </c>
      <c r="AQ47" s="39">
        <f ca="1">INDEX('[1]Dane REGON NIP (PUBLIC)'!$BN$4:$BN$51,MATCH(Tab_Public[[#This Row],[ozn. DKF]],'[1]Dane REGON NIP (PUBLIC)'!$P$4:$P$51,0),1)</f>
        <v>7100</v>
      </c>
    </row>
    <row r="48" spans="1:43" s="1" customFormat="1" ht="13.5" customHeight="1" x14ac:dyDescent="0.25">
      <c r="A48" s="1">
        <f t="shared" ca="1" si="0"/>
        <v>44</v>
      </c>
      <c r="C48" s="25">
        <f ca="1">IF(AND(OR(VALUE(SUM(Tab_Public[[#This Row],[data rejestracji]]))&lt;&gt;0,VALUE(SUM(Tab_Public[[#This Row],[data pierwszej wyceny]]))&lt;&gt;0),AND(Tab_Public[[#This Row],[wyrejestrowanie]]="",Tab_Public[[#This Row],[ost wycena]]="")),MAX(C$3:C47)+1,"")</f>
        <v>44</v>
      </c>
      <c r="D48" s="1" t="s">
        <v>466</v>
      </c>
      <c r="E48" s="26">
        <v>44292</v>
      </c>
      <c r="F48" s="27" t="s">
        <v>391</v>
      </c>
      <c r="G48" s="28" t="s">
        <v>71</v>
      </c>
      <c r="H48" s="27" t="s">
        <v>71</v>
      </c>
      <c r="I48" s="29" t="s">
        <v>467</v>
      </c>
      <c r="J48" s="30" t="s">
        <v>393</v>
      </c>
      <c r="K48" s="1" t="s">
        <v>394</v>
      </c>
      <c r="L48" s="31" t="s">
        <v>395</v>
      </c>
      <c r="M48" s="32" t="s">
        <v>468</v>
      </c>
      <c r="N48" s="31" t="s">
        <v>469</v>
      </c>
      <c r="O48" s="33" t="s">
        <v>470</v>
      </c>
      <c r="P48" s="33" t="s">
        <v>471</v>
      </c>
      <c r="Q48" s="33" t="s">
        <v>472</v>
      </c>
      <c r="S48" s="33" t="s">
        <v>71</v>
      </c>
      <c r="U48" s="1" t="s">
        <v>391</v>
      </c>
      <c r="V48" s="1" t="s">
        <v>473</v>
      </c>
      <c r="X48" s="30" t="s">
        <v>486</v>
      </c>
      <c r="Y48" s="27">
        <v>0</v>
      </c>
      <c r="Z48" s="30" t="s">
        <v>391</v>
      </c>
      <c r="AA48" s="30" t="s">
        <v>555</v>
      </c>
      <c r="AB48" s="30" t="s">
        <v>546</v>
      </c>
      <c r="AC48" s="34">
        <v>181408</v>
      </c>
      <c r="AD48" s="34">
        <v>25181269</v>
      </c>
      <c r="AE48" s="35" t="s">
        <v>566</v>
      </c>
      <c r="AF48" s="36" t="s">
        <v>560</v>
      </c>
      <c r="AG48" s="45" t="s">
        <v>575</v>
      </c>
      <c r="AH48" s="45" t="s">
        <v>575</v>
      </c>
      <c r="AI48" s="32" t="s">
        <v>577</v>
      </c>
      <c r="AJ48" s="34" t="s">
        <v>567</v>
      </c>
      <c r="AK48" s="37">
        <v>44293</v>
      </c>
      <c r="AL48" s="38">
        <v>10</v>
      </c>
      <c r="AM48" s="38" t="s">
        <v>71</v>
      </c>
      <c r="AN48" s="38" t="s">
        <v>71</v>
      </c>
      <c r="AO48" s="38" t="s">
        <v>71</v>
      </c>
      <c r="AQ48" s="39">
        <f ca="1">INDEX('[1]Dane REGON NIP (PUBLIC)'!$BN$4:$BN$51,MATCH(Tab_Public[[#This Row],[ozn. DKF]],'[1]Dane REGON NIP (PUBLIC)'!$P$4:$P$51,0),1)</f>
        <v>420</v>
      </c>
    </row>
    <row r="49" spans="1:44" s="1" customFormat="1" ht="13.5" customHeight="1" x14ac:dyDescent="0.25">
      <c r="A49" s="1">
        <f t="shared" ca="1" si="0"/>
        <v>45</v>
      </c>
      <c r="C49" s="25">
        <f ca="1">IF(AND(OR(VALUE(SUM(Tab_Public[[#This Row],[data rejestracji]]))&lt;&gt;0,VALUE(SUM(Tab_Public[[#This Row],[data pierwszej wyceny]]))&lt;&gt;0),AND(Tab_Public[[#This Row],[wyrejestrowanie]]="",Tab_Public[[#This Row],[ost wycena]]="")),MAX(C$3:C48)+1,"")</f>
        <v>45</v>
      </c>
      <c r="D49" s="1" t="s">
        <v>474</v>
      </c>
      <c r="E49" s="26">
        <v>40269</v>
      </c>
      <c r="F49" s="27">
        <v>40263</v>
      </c>
      <c r="G49" s="28" t="s">
        <v>71</v>
      </c>
      <c r="H49" s="27" t="s">
        <v>71</v>
      </c>
      <c r="I49" s="29" t="s">
        <v>475</v>
      </c>
      <c r="J49" s="30" t="s">
        <v>476</v>
      </c>
      <c r="K49" s="1" t="s">
        <v>477</v>
      </c>
      <c r="L49" s="31" t="s">
        <v>478</v>
      </c>
      <c r="M49" s="32" t="s">
        <v>479</v>
      </c>
      <c r="N49" s="31" t="s">
        <v>480</v>
      </c>
      <c r="O49" s="33" t="s">
        <v>481</v>
      </c>
      <c r="P49" s="33" t="s">
        <v>482</v>
      </c>
      <c r="Q49" s="33" t="s">
        <v>483</v>
      </c>
      <c r="S49" s="33">
        <v>1078</v>
      </c>
      <c r="U49" s="1" t="s">
        <v>484</v>
      </c>
      <c r="V49" s="1" t="s">
        <v>485</v>
      </c>
      <c r="X49" s="30" t="s">
        <v>486</v>
      </c>
      <c r="Y49" s="28">
        <v>40218</v>
      </c>
      <c r="Z49" s="30" t="s">
        <v>556</v>
      </c>
      <c r="AA49" s="30" t="s">
        <v>71</v>
      </c>
      <c r="AB49" s="30" t="s">
        <v>71</v>
      </c>
      <c r="AC49" s="34">
        <v>190022</v>
      </c>
      <c r="AD49" s="34">
        <v>22092093</v>
      </c>
      <c r="AE49" s="35" t="s">
        <v>557</v>
      </c>
      <c r="AF49" s="36" t="s">
        <v>558</v>
      </c>
      <c r="AG49" s="45"/>
      <c r="AH49" s="45" t="s">
        <v>575</v>
      </c>
      <c r="AI49" s="32" t="s">
        <v>576</v>
      </c>
      <c r="AJ49" s="34" t="s">
        <v>568</v>
      </c>
      <c r="AK49" s="37">
        <v>40270</v>
      </c>
      <c r="AL49" s="38">
        <v>100.08</v>
      </c>
      <c r="AM49" s="38" t="s">
        <v>71</v>
      </c>
      <c r="AN49" s="38" t="s">
        <v>71</v>
      </c>
      <c r="AO49" s="38" t="s">
        <v>71</v>
      </c>
      <c r="AQ49" s="39">
        <f ca="1">INDEX('[1]Dane REGON NIP (PUBLIC)'!$BN$4:$BN$51,MATCH(Tab_Public[[#This Row],[ozn. DKF]],'[1]Dane REGON NIP (PUBLIC)'!$P$4:$P$51,0),1)</f>
        <v>447052</v>
      </c>
    </row>
    <row r="50" spans="1:44" s="1" customFormat="1" ht="14.25" customHeight="1" x14ac:dyDescent="0.25">
      <c r="A50" s="1">
        <f t="shared" ca="1" si="0"/>
        <v>46</v>
      </c>
      <c r="C50" s="25" t="str">
        <f ca="1">IF(AND(OR(VALUE(SUM(Tab_Public[[#This Row],[data rejestracji]]))&lt;&gt;0,VALUE(SUM(Tab_Public[[#This Row],[data pierwszej wyceny]]))&lt;&gt;0),AND(Tab_Public[[#This Row],[wyrejestrowanie]]="",Tab_Public[[#This Row],[ost wycena]]="")),MAX(C$3:C49)+1,"")</f>
        <v/>
      </c>
      <c r="D50" s="54" t="s">
        <v>581</v>
      </c>
      <c r="E50" s="55" t="s">
        <v>589</v>
      </c>
      <c r="F50" s="56"/>
      <c r="G50" s="57"/>
      <c r="H50" s="56"/>
      <c r="I50" s="58"/>
      <c r="J50" s="30" t="s">
        <v>582</v>
      </c>
      <c r="K50" s="1" t="s">
        <v>583</v>
      </c>
      <c r="L50" s="31">
        <v>523388195</v>
      </c>
      <c r="M50" s="32" t="s">
        <v>584</v>
      </c>
      <c r="N50" s="47" t="s">
        <v>585</v>
      </c>
      <c r="O50" s="31" t="s">
        <v>586</v>
      </c>
      <c r="P50" s="48" t="s">
        <v>587</v>
      </c>
      <c r="Q50" s="48" t="s">
        <v>588</v>
      </c>
      <c r="R50" s="49" t="s">
        <v>71</v>
      </c>
      <c r="S50" s="49"/>
      <c r="T50" s="31"/>
      <c r="U50" s="1" t="s">
        <v>591</v>
      </c>
      <c r="X50" s="30"/>
      <c r="Y50" s="28"/>
      <c r="Z50" s="30"/>
      <c r="AA50" s="30"/>
      <c r="AB50" s="30"/>
      <c r="AC50" s="50"/>
      <c r="AD50" s="50"/>
      <c r="AE50" s="51"/>
      <c r="AF50" s="36"/>
      <c r="AG50" s="52"/>
      <c r="AH50" s="52"/>
      <c r="AI50" s="53"/>
      <c r="AJ50" s="50"/>
      <c r="AK50" s="37"/>
      <c r="AL50" s="38"/>
      <c r="AM50" s="38"/>
      <c r="AN50" s="38"/>
      <c r="AO50" s="38"/>
      <c r="AP50" s="37"/>
      <c r="AQ50" s="39"/>
    </row>
    <row r="51" spans="1:44" x14ac:dyDescent="0.2">
      <c r="C51" s="40"/>
      <c r="D51" s="40"/>
      <c r="E51" s="41"/>
      <c r="F51" s="40"/>
      <c r="G51" s="40"/>
      <c r="H51" s="40"/>
      <c r="I51" s="40"/>
      <c r="J51" s="40"/>
      <c r="K51" s="40"/>
      <c r="L51" s="40"/>
      <c r="M51" s="40" t="s">
        <v>71</v>
      </c>
      <c r="N51" s="40"/>
      <c r="O51" s="40"/>
      <c r="P51" s="40"/>
      <c r="Q51" s="40"/>
      <c r="R51" s="1"/>
      <c r="S51" s="40"/>
      <c r="T51" s="1"/>
      <c r="U51" s="40"/>
      <c r="V51" s="40"/>
      <c r="W51" s="40"/>
      <c r="X51" s="40"/>
      <c r="Y51" s="40"/>
      <c r="Z51" s="40"/>
      <c r="AA51" s="40"/>
      <c r="AB51" s="40"/>
      <c r="AC51" s="42"/>
      <c r="AD51" s="42"/>
      <c r="AE51" s="42"/>
      <c r="AF51" s="42"/>
      <c r="AG51" s="42"/>
      <c r="AH51" s="42"/>
      <c r="AI51" s="42"/>
      <c r="AJ51" s="40"/>
      <c r="AK51" s="40"/>
      <c r="AL51" s="40"/>
      <c r="AM51" s="40"/>
      <c r="AN51" s="43"/>
      <c r="AO51" s="43"/>
      <c r="AP51" s="43"/>
      <c r="AQ51" s="43"/>
      <c r="AR51" s="1"/>
    </row>
    <row r="52" spans="1:44" x14ac:dyDescent="0.2">
      <c r="AR52" s="1"/>
    </row>
    <row r="53" spans="1:44" x14ac:dyDescent="0.2">
      <c r="AR53" s="1"/>
    </row>
    <row r="54" spans="1:44" x14ac:dyDescent="0.2">
      <c r="AR54" s="1"/>
    </row>
  </sheetData>
  <mergeCells count="2">
    <mergeCell ref="AC3:AD3"/>
    <mergeCell ref="J1:K1"/>
  </mergeCells>
  <conditionalFormatting sqref="B29:H29 J29:L29 C50:Q50 X50:AO50 B30:L49 AK5:AO49 A5:L6 U5:U49 AJ5:AJ50 X5:AF50 S5:S50 AQ5:AQ50 G5:G50 V5:V50 AG6:AI49 B7:L28 A7:A50 B50:B51 M5:Q50">
    <cfRule type="cellIs" dxfId="44" priority="61" stopIfTrue="1" operator="equal">
      <formula>0</formula>
    </cfRule>
  </conditionalFormatting>
  <conditionalFormatting sqref="AC1:AI1 AC51:AI1048576 AC2:AF2 AC4:AD50">
    <cfRule type="cellIs" dxfId="43" priority="43" operator="equal">
      <formula>"00"</formula>
    </cfRule>
  </conditionalFormatting>
  <conditionalFormatting sqref="M1">
    <cfRule type="cellIs" dxfId="42" priority="20" stopIfTrue="1" operator="equal">
      <formula>0</formula>
    </cfRule>
  </conditionalFormatting>
  <conditionalFormatting sqref="I29">
    <cfRule type="cellIs" dxfId="41" priority="19" stopIfTrue="1" operator="equal">
      <formula>0</formula>
    </cfRule>
  </conditionalFormatting>
  <conditionalFormatting sqref="AG5:AI5">
    <cfRule type="cellIs" dxfId="40" priority="3" stopIfTrue="1" operator="equal">
      <formula>0</formula>
    </cfRule>
  </conditionalFormatting>
  <conditionalFormatting sqref="U50">
    <cfRule type="cellIs" dxfId="39" priority="1" stopIfTrue="1" operator="equal">
      <formula>0</formula>
    </cfRule>
  </conditionalFormatting>
  <hyperlinks>
    <hyperlink ref="N2" r:id="rId1" xr:uid="{FEE705F3-1DD1-42A4-A5F7-CD9981C69777}"/>
    <hyperlink ref="AQ1" r:id="rId2" display="https://pekaotfi.pl/dokumenty/archiwum?open-tab=2" xr:uid="{714B9912-355D-42D2-A33A-8D1E5E1A6E34}"/>
  </hyperlinks>
  <pageMargins left="0.3" right="0.26" top="1" bottom="0.4" header="0.5" footer="0.22"/>
  <pageSetup paperSize="9" scale="17" orientation="landscape" r:id="rId3"/>
  <headerFooter alignWithMargins="0">
    <oddFooter>&amp;LWydruk: &amp;D&amp;R&amp;F (&amp;A)</oddFooter>
  </headerFooter>
  <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ID REGON NIP (PUBLIC)</vt:lpstr>
      <vt:lpstr>'ID REGON NIP (PUBLIC)'!Obszar_wydruku</vt:lpstr>
    </vt:vector>
  </TitlesOfParts>
  <Company>Pekao TFI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Pekao Investment Funds</dc:title>
  <dc:creator>Czumaj Zbigniew</dc:creator>
  <cp:lastModifiedBy>Czumaj Zbigniew</cp:lastModifiedBy>
  <dcterms:created xsi:type="dcterms:W3CDTF">2022-05-16T08:27:23Z</dcterms:created>
  <dcterms:modified xsi:type="dcterms:W3CDTF">2022-11-14T08:56:11Z</dcterms:modified>
  <cp:contentStatus>20220516</cp:contentStatus>
</cp:coreProperties>
</file>